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nev 2023\"/>
    </mc:Choice>
  </mc:AlternateContent>
  <bookViews>
    <workbookView xWindow="0" yWindow="0" windowWidth="28800" windowHeight="12435" tabRatio="787" activeTab="1"/>
  </bookViews>
  <sheets>
    <sheet name="Kedokteran" sheetId="1" r:id="rId1"/>
    <sheet name="Keperawatan" sheetId="3" r:id="rId2"/>
    <sheet name="Optometri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4" i="1" l="1"/>
  <c r="K400" i="1"/>
  <c r="L148" i="1"/>
  <c r="L88" i="3"/>
  <c r="L87" i="3"/>
  <c r="L86" i="3"/>
  <c r="L68" i="3"/>
  <c r="L83" i="3"/>
  <c r="H77" i="3"/>
  <c r="H131" i="1"/>
  <c r="H317" i="1"/>
  <c r="H337" i="1" s="1"/>
  <c r="H264" i="1"/>
  <c r="H291" i="1"/>
  <c r="H359" i="1"/>
  <c r="H378" i="1"/>
  <c r="L111" i="4"/>
  <c r="L80" i="4"/>
  <c r="L77" i="4"/>
  <c r="L63" i="4"/>
  <c r="H60" i="4"/>
  <c r="H62" i="4" s="1"/>
  <c r="L59" i="4" s="1"/>
  <c r="L70" i="3" l="1"/>
  <c r="H150" i="3"/>
  <c r="H149" i="3"/>
  <c r="H151" i="3" s="1"/>
  <c r="L151" i="3" s="1"/>
  <c r="H132" i="3"/>
  <c r="L132" i="3" s="1"/>
  <c r="H130" i="3"/>
  <c r="L130" i="3" s="1"/>
  <c r="H125" i="3"/>
  <c r="L125" i="3" s="1"/>
  <c r="H104" i="3"/>
  <c r="H103" i="3"/>
  <c r="H87" i="3"/>
  <c r="H86" i="3"/>
  <c r="H79" i="3"/>
  <c r="L79" i="3" s="1"/>
  <c r="H64" i="3"/>
  <c r="H63" i="3"/>
  <c r="H62" i="3"/>
  <c r="H65" i="3" s="1"/>
  <c r="L65" i="3" s="1"/>
  <c r="M31" i="3"/>
  <c r="M154" i="3" s="1"/>
  <c r="M152" i="3"/>
  <c r="M137" i="4"/>
  <c r="L137" i="4"/>
  <c r="M105" i="4"/>
  <c r="M83" i="4"/>
  <c r="L83" i="4"/>
  <c r="M53" i="4"/>
  <c r="M140" i="4" s="1"/>
  <c r="M30" i="4"/>
  <c r="M139" i="4" s="1"/>
  <c r="H29" i="4"/>
  <c r="H105" i="3" l="1"/>
  <c r="L102" i="3" s="1"/>
  <c r="L119" i="3" s="1"/>
  <c r="M141" i="4"/>
  <c r="L53" i="4"/>
  <c r="L30" i="4"/>
  <c r="L139" i="4" s="1"/>
  <c r="L105" i="4" l="1"/>
  <c r="L140" i="4" s="1"/>
  <c r="L141" i="4" s="1"/>
  <c r="H17" i="3" l="1"/>
  <c r="H16" i="3"/>
  <c r="H15" i="3"/>
  <c r="D18" i="3"/>
  <c r="M119" i="3"/>
  <c r="M93" i="3"/>
  <c r="M54" i="3"/>
  <c r="M155" i="3" l="1"/>
  <c r="M156" i="3" s="1"/>
  <c r="L54" i="3"/>
  <c r="H18" i="3"/>
  <c r="L14" i="3" s="1"/>
  <c r="L31" i="3" s="1"/>
  <c r="L154" i="3" s="1"/>
  <c r="L93" i="3"/>
  <c r="L152" i="3" l="1"/>
  <c r="L155" i="3" l="1"/>
  <c r="L156" i="3" s="1"/>
  <c r="H351" i="1" l="1"/>
  <c r="H354" i="1"/>
  <c r="H295" i="1"/>
  <c r="H288" i="1"/>
  <c r="H285" i="1"/>
  <c r="H284" i="1" l="1"/>
  <c r="H283" i="1"/>
  <c r="H280" i="1"/>
  <c r="H311" i="1"/>
  <c r="H310" i="1"/>
  <c r="H569" i="1"/>
  <c r="H570" i="1"/>
  <c r="H571" i="1"/>
  <c r="H572" i="1"/>
  <c r="H157" i="1"/>
  <c r="H158" i="1"/>
  <c r="H159" i="1"/>
  <c r="H160" i="1"/>
  <c r="H161" i="1"/>
  <c r="H568" i="1"/>
  <c r="H212" i="1"/>
  <c r="H211" i="1"/>
  <c r="H210" i="1"/>
  <c r="H209" i="1"/>
  <c r="H410" i="1"/>
  <c r="H308" i="1"/>
  <c r="H307" i="1"/>
  <c r="H306" i="1"/>
  <c r="H304" i="1"/>
  <c r="H303" i="1"/>
  <c r="H282" i="1"/>
  <c r="H281" i="1"/>
  <c r="K551" i="1" l="1"/>
  <c r="L550" i="1" s="1"/>
  <c r="H213" i="1"/>
  <c r="H524" i="1"/>
  <c r="H523" i="1"/>
  <c r="H522" i="1"/>
  <c r="H521" i="1"/>
  <c r="H520" i="1"/>
  <c r="H519" i="1"/>
  <c r="H518" i="1"/>
  <c r="H517" i="1"/>
  <c r="H301" i="1"/>
  <c r="H300" i="1"/>
  <c r="H299" i="1"/>
  <c r="H297" i="1"/>
  <c r="H296" i="1"/>
  <c r="H316" i="1" l="1"/>
  <c r="H226" i="1"/>
  <c r="H224" i="1"/>
  <c r="L143" i="1" l="1"/>
  <c r="H225" i="1" l="1"/>
  <c r="H515" i="1"/>
  <c r="H222" i="1"/>
  <c r="H219" i="1"/>
  <c r="H218" i="1"/>
  <c r="H221" i="1"/>
  <c r="H220" i="1"/>
  <c r="H34" i="1" l="1"/>
  <c r="L580" i="1" l="1"/>
  <c r="M565" i="1"/>
  <c r="H544" i="1"/>
  <c r="L544" i="1" s="1"/>
  <c r="L541" i="1"/>
  <c r="L540" i="1"/>
  <c r="L538" i="1"/>
  <c r="L537" i="1"/>
  <c r="H534" i="1"/>
  <c r="L534" i="1" s="1"/>
  <c r="H506" i="1"/>
  <c r="H505" i="1"/>
  <c r="L463" i="1"/>
  <c r="H460" i="1"/>
  <c r="L459" i="1" s="1"/>
  <c r="H455" i="1"/>
  <c r="H454" i="1"/>
  <c r="H453" i="1"/>
  <c r="H452" i="1"/>
  <c r="H451" i="1"/>
  <c r="H450" i="1"/>
  <c r="M441" i="1"/>
  <c r="H437" i="1"/>
  <c r="L419" i="1" s="1"/>
  <c r="H415" i="1"/>
  <c r="L406" i="1"/>
  <c r="G405" i="1"/>
  <c r="H405" i="1" s="1"/>
  <c r="L404" i="1" s="1"/>
  <c r="H400" i="1"/>
  <c r="H358" i="1"/>
  <c r="H357" i="1"/>
  <c r="H353" i="1"/>
  <c r="M344" i="1"/>
  <c r="H339" i="1"/>
  <c r="L339" i="1" s="1"/>
  <c r="L317" i="1"/>
  <c r="L268" i="1"/>
  <c r="L266" i="1"/>
  <c r="L186" i="1"/>
  <c r="H184" i="1"/>
  <c r="H182" i="1"/>
  <c r="H162" i="1"/>
  <c r="H140" i="1"/>
  <c r="L100" i="1"/>
  <c r="M94" i="1"/>
  <c r="H93" i="1"/>
  <c r="L88" i="1"/>
  <c r="L87" i="1"/>
  <c r="H86" i="1"/>
  <c r="L86" i="1" s="1"/>
  <c r="H85" i="1"/>
  <c r="H84" i="1"/>
  <c r="L84" i="1" s="1"/>
  <c r="H83" i="1"/>
  <c r="L83" i="1" s="1"/>
  <c r="L82" i="1"/>
  <c r="H78" i="1"/>
  <c r="L78" i="1" s="1"/>
  <c r="H76" i="1"/>
  <c r="H77" i="1" s="1"/>
  <c r="L75" i="1" s="1"/>
  <c r="H74" i="1"/>
  <c r="L74" i="1" s="1"/>
  <c r="H72" i="1"/>
  <c r="H71" i="1"/>
  <c r="H70" i="1"/>
  <c r="L70" i="1" s="1"/>
  <c r="H68" i="1"/>
  <c r="L68" i="1" s="1"/>
  <c r="H67" i="1"/>
  <c r="L67" i="1" s="1"/>
  <c r="H66" i="1"/>
  <c r="H64" i="1"/>
  <c r="M58" i="1"/>
  <c r="H54" i="1"/>
  <c r="H53" i="1"/>
  <c r="H52" i="1"/>
  <c r="H51" i="1"/>
  <c r="H50" i="1"/>
  <c r="H44" i="1"/>
  <c r="H43" i="1"/>
  <c r="H39" i="1"/>
  <c r="H38" i="1"/>
  <c r="H37" i="1"/>
  <c r="H36" i="1"/>
  <c r="H35" i="1"/>
  <c r="H33" i="1"/>
  <c r="H28" i="1"/>
  <c r="H27" i="1"/>
  <c r="H17" i="1"/>
  <c r="H15" i="1"/>
  <c r="H361" i="1" l="1"/>
  <c r="L356" i="1" s="1"/>
  <c r="L350" i="1"/>
  <c r="L64" i="1"/>
  <c r="L94" i="1" s="1"/>
  <c r="H414" i="1"/>
  <c r="L414" i="1" s="1"/>
  <c r="H29" i="1"/>
  <c r="L26" i="1" s="1"/>
  <c r="L447" i="1"/>
  <c r="H142" i="1"/>
  <c r="L132" i="1" s="1"/>
  <c r="H48" i="1"/>
  <c r="L379" i="1"/>
  <c r="H40" i="1"/>
  <c r="L32" i="1" s="1"/>
  <c r="H183" i="1"/>
  <c r="L150" i="1" s="1"/>
  <c r="H529" i="1"/>
  <c r="H73" i="1"/>
  <c r="H57" i="1"/>
  <c r="H18" i="1"/>
  <c r="L14" i="1" s="1"/>
  <c r="L493" i="1" l="1"/>
  <c r="L574" i="1" s="1"/>
  <c r="L42" i="1"/>
  <c r="L58" i="1" s="1"/>
  <c r="L576" i="1" s="1"/>
  <c r="L362" i="1"/>
  <c r="L441" i="1" s="1"/>
  <c r="H251" i="1"/>
  <c r="L215" i="1" s="1"/>
  <c r="L344" i="1" s="1"/>
  <c r="L577" i="1" l="1"/>
  <c r="L578" i="1" s="1"/>
</calcChain>
</file>

<file path=xl/comments1.xml><?xml version="1.0" encoding="utf-8"?>
<comments xmlns="http://schemas.openxmlformats.org/spreadsheetml/2006/main">
  <authors>
    <author>Windows User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Mey Lona</t>
        </r>
        <r>
          <rPr>
            <sz val="9"/>
            <color indexed="81"/>
            <rFont val="Tahoma"/>
            <family val="2"/>
          </rPr>
          <t xml:space="preserve">
1 sks=5 hari
1 hari= 22.500/mahasiswa
30harix22.500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Mey Lona</t>
        </r>
        <r>
          <rPr>
            <sz val="9"/>
            <color indexed="81"/>
            <rFont val="Tahoma"/>
            <family val="2"/>
          </rPr>
          <t xml:space="preserve">
1 sks=5 hari
1 hari= 22.500/mahasiswa
55harix22500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BAP Laboratorium keperawatan selama 2 minggu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>Mey Lona
Vakasi
UTS=50.000+5000/mahasiswa
UAS=50.000+7500/mahasiswa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2" authorId="0" shapeId="0">
      <text>
        <r>
          <rPr>
            <sz val="9"/>
            <color indexed="81"/>
            <rFont val="Tahoma"/>
            <family val="2"/>
          </rPr>
          <t>Mey Lona
Vakasi
UTS=50.000+5000/mahasiswa
UAS=50.000+7500/mahasiswa</t>
        </r>
      </text>
    </comment>
    <comment ref="H73" authorId="0" shapeId="0">
      <text>
        <r>
          <rPr>
            <sz val="9"/>
            <color indexed="81"/>
            <rFont val="Tahoma"/>
            <family val="2"/>
          </rPr>
          <t>Mey Lona
Vakasi
UTS=50.000+5000/mahasiswa
UAS=50.000+7500/mahasiswa</t>
        </r>
      </text>
    </comment>
    <comment ref="H77" authorId="0" shapeId="0">
      <text>
        <r>
          <rPr>
            <sz val="9"/>
            <color indexed="81"/>
            <rFont val="Tahoma"/>
            <family val="2"/>
          </rPr>
          <t>Mey Lona
Vakasi
UTS=50.000+5000/mahasiswa
UAS=50.000+7500/mahasiswa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easy touch (alat diagnostik)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Windows User:paket stick easy touch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kegiatan kemahasiswaan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rapat prodi dan persiapan s1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capping &amp; pinning day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Pengajuan S1 &amp; Ners (tahap 1)</t>
        </r>
      </text>
    </comment>
  </commentList>
</comments>
</file>

<file path=xl/sharedStrings.xml><?xml version="1.0" encoding="utf-8"?>
<sst xmlns="http://schemas.openxmlformats.org/spreadsheetml/2006/main" count="1275" uniqueCount="583">
  <si>
    <t xml:space="preserve">                 FAKULTAS/UNIT :  KEDOKTERAN.</t>
  </si>
  <si>
    <t>FORMULIR: D</t>
  </si>
  <si>
    <t>NO</t>
  </si>
  <si>
    <t>MA</t>
  </si>
  <si>
    <t xml:space="preserve">                  KETERANGAN</t>
  </si>
  <si>
    <t>RUTIN</t>
  </si>
  <si>
    <t>PROGRAM</t>
  </si>
  <si>
    <t>JUMLAH</t>
  </si>
  <si>
    <t>RAPB UKD</t>
  </si>
  <si>
    <t>sks</t>
  </si>
  <si>
    <t>smt</t>
  </si>
  <si>
    <t>KUANTITAS</t>
  </si>
  <si>
    <t>HARGA/BIAYA</t>
  </si>
  <si>
    <t>NILAI</t>
  </si>
  <si>
    <t>RAPB</t>
  </si>
  <si>
    <t>KEUANGAN</t>
  </si>
  <si>
    <t>I. R A P</t>
  </si>
  <si>
    <t>PDPT.BPP POKOK MHS BARU</t>
  </si>
  <si>
    <t>Subtotal</t>
  </si>
  <si>
    <t>PDPT.BPP POKOK MHS LAMA</t>
  </si>
  <si>
    <t>PDPT.BPP SKS MHS BARU</t>
  </si>
  <si>
    <t>PDPT.BPP SKS MHS LAMA</t>
  </si>
  <si>
    <t>PDPT.REGISTRASI</t>
  </si>
  <si>
    <t>PDPT. HER REGISTRASI</t>
  </si>
  <si>
    <t>PDPT.SPP MHS BARU</t>
  </si>
  <si>
    <t xml:space="preserve">PENDAPATAN KEPANITERAAN </t>
  </si>
  <si>
    <t>- Uang semester + ujian mahasiswa</t>
  </si>
  <si>
    <t>Pendapatan PADAS</t>
  </si>
  <si>
    <t>- uang pembayaran mahasiswa</t>
  </si>
  <si>
    <t>subtotal</t>
  </si>
  <si>
    <t>PENDAPATAN PERPUSTAKAAN</t>
  </si>
  <si>
    <t>PDPT. BIMBINGAN SKRIPSI</t>
  </si>
  <si>
    <t>PENDAPATAN UJIAN NEGARA</t>
  </si>
  <si>
    <t>PENDAPATAN OPSPEK/P4 (jaket)</t>
  </si>
  <si>
    <t>PDPT. DENDA MAHASISWA</t>
  </si>
  <si>
    <t>PDPT. PELAYANAN KESEHATAN</t>
  </si>
  <si>
    <t>PENJ.FORM. MHS BARU</t>
  </si>
  <si>
    <t>PDPT. WSD SARJANA/DIES NATALIS (plntk)</t>
  </si>
  <si>
    <t>Wisuda S Ked</t>
  </si>
  <si>
    <t>Pelantikan dokter</t>
  </si>
  <si>
    <t>PDPT. PRAKTIKUM</t>
  </si>
  <si>
    <t>PENDAPATAN JASA GIRO</t>
  </si>
  <si>
    <t>PENDAPATAN LAIN-LAIN</t>
  </si>
  <si>
    <t>- Osce Nasional</t>
  </si>
  <si>
    <t>- Padas BLS</t>
  </si>
  <si>
    <t>- Alumni</t>
  </si>
  <si>
    <t>- Pain Acamedy</t>
  </si>
  <si>
    <t>- Sponsor</t>
  </si>
  <si>
    <t>Pendapatan Prodi Baru</t>
  </si>
  <si>
    <t>- Nursing</t>
  </si>
  <si>
    <t>- Kebidanan</t>
  </si>
  <si>
    <t>- Optometri</t>
  </si>
  <si>
    <t>- M.K3</t>
  </si>
  <si>
    <t>- BLS-ACLS AHA</t>
  </si>
  <si>
    <t>SUBTOTAL</t>
  </si>
  <si>
    <t>TOTAL PENDAPATAN</t>
  </si>
  <si>
    <t>jml</t>
  </si>
  <si>
    <t>org</t>
  </si>
  <si>
    <t>PER UNIT</t>
  </si>
  <si>
    <t>2. R A B  (A. PENGELUARAN BELANJA PEGAWAI)</t>
  </si>
  <si>
    <t>GAJI DOSEN TETAP / Tahun</t>
  </si>
  <si>
    <t>Kelebihan SBK</t>
  </si>
  <si>
    <t>Penambahan staf pengajar S1/S2/S3</t>
  </si>
  <si>
    <t>Tambahan DOSEN TIDAK TETAP</t>
  </si>
  <si>
    <t>HONOR PENASEHAT AKAD.</t>
  </si>
  <si>
    <t>TUNJ. KEHADIRAN DSN TETAP</t>
  </si>
  <si>
    <t>12*12</t>
  </si>
  <si>
    <t>BIAYA PENGOBATAN DSN TETAP</t>
  </si>
  <si>
    <t>BIAYA PENGOBATAN DSN DLB</t>
  </si>
  <si>
    <t>THR DOSEN TETAP</t>
  </si>
  <si>
    <t>HONOR LAIN-LAIN</t>
  </si>
  <si>
    <t>BY. U. UJIAN DAN VAKASI</t>
  </si>
  <si>
    <t>- biaya pengawas ujian bagian Rp 50.000,- perkali jaga</t>
  </si>
  <si>
    <t>- biaya pengawas ujian Rp 50.000,- perkali jaga</t>
  </si>
  <si>
    <t>- Biaya BLOK PENDEK &amp; Vakasi</t>
  </si>
  <si>
    <t>DANA PENSIUN AKADEMIK</t>
  </si>
  <si>
    <t>GAJI KARY. N AKAD. / bulan</t>
  </si>
  <si>
    <t>THR KARY. NON AKD.</t>
  </si>
  <si>
    <t>TUNJ. KEHADIRAN KARY. N. AKAD.</t>
  </si>
  <si>
    <t>24*12</t>
  </si>
  <si>
    <t>LEMBUR KARY. N.AKD.</t>
  </si>
  <si>
    <t>PENGOBATN KRY.N.AKD.</t>
  </si>
  <si>
    <t>BIAYA REPRESENTASI</t>
  </si>
  <si>
    <t>PAJAK PPH 21</t>
  </si>
  <si>
    <t>DANA PENSIUN NON AKADEMIK</t>
  </si>
  <si>
    <t>BIAYA PESANGON</t>
  </si>
  <si>
    <t>'- Pemberian penghargaan Staff berprestasi &amp; masa pengabdian Staff</t>
  </si>
  <si>
    <t>- Tunjangan Kaca Mata</t>
  </si>
  <si>
    <t xml:space="preserve">   A.  JUMLAH PENGELUARAN BELANJA PEGAWAI</t>
  </si>
  <si>
    <t>Kuantitas</t>
  </si>
  <si>
    <t>B. PENGELUARAN PENUNJANG PENDIDIKAN</t>
  </si>
  <si>
    <t>BIAYA KEPANITERAAN</t>
  </si>
  <si>
    <t>Bingkisan / THR untuk RS Jejaring &amp; Puskesmas @ Rp.1000.000,-</t>
  </si>
  <si>
    <t>BIAYA LABORATORIUM</t>
  </si>
  <si>
    <t>- Biaya praktikum</t>
  </si>
  <si>
    <t>- Dana bantuan kesehatan 6 dosen anatomi</t>
  </si>
  <si>
    <t xml:space="preserve"> Biaya SL (bahan habis pakai, alat, service)</t>
  </si>
  <si>
    <t>BIAYA BIMBINGAN SKRIPSI</t>
  </si>
  <si>
    <t>BIAYA UJIAN NEGARA</t>
  </si>
  <si>
    <t>BIAYA OP. PENELITIAN</t>
  </si>
  <si>
    <t>BIAYA PELAYANAN KESEHATAN</t>
  </si>
  <si>
    <t>BY. EVAL. M. KULIAH</t>
  </si>
  <si>
    <t>- Kuliah Umum Dosen Tamu</t>
  </si>
  <si>
    <t>- pengadaan DVD SL</t>
  </si>
  <si>
    <t>Subtotal (PSSK)</t>
  </si>
  <si>
    <t>- Honor hitung 30 blok</t>
  </si>
  <si>
    <t>BIAYA OPERASI PERPUS</t>
  </si>
  <si>
    <t>B. OP. PST. PENGAB. MASY</t>
  </si>
  <si>
    <t>PEN. &amp; LAT. T. AKAD.</t>
  </si>
  <si>
    <t>- By STUDI LANJUT</t>
  </si>
  <si>
    <t>- dr. Fendra W . Staf Sp1 bag I.P Dalam (Adaptasi)</t>
  </si>
  <si>
    <t>- dr. Henny T Staff Spi Bag IPD (Adaptasi)</t>
  </si>
  <si>
    <t>- dr. Helena F Staf Sp1 bag Gizi</t>
  </si>
  <si>
    <t>- dr. Irfan Tanpomas, S2 Anestesi</t>
  </si>
  <si>
    <t>- dr. I Wayan Tirta., S2 Radiologi</t>
  </si>
  <si>
    <t>- dr. Yossy Luther, S2 Bedah</t>
  </si>
  <si>
    <t>- dr. Reynard Febrian, S2 Saraf</t>
  </si>
  <si>
    <t>subtotal studi lanjut</t>
  </si>
  <si>
    <t>PELATIHAN.</t>
  </si>
  <si>
    <t>- revitalisasi unit penjamin mutu</t>
  </si>
  <si>
    <t>- pelatihan dosen pembimbing akademik (PA)</t>
  </si>
  <si>
    <t>- akreditasi CME tahunan</t>
  </si>
  <si>
    <t>- WS standarisasi instruktur, tutor, dan pelaksanaan PBL/SL</t>
  </si>
  <si>
    <t>- peningkatan kompetensi dosen S2 dan S3 melalui short course --&gt; 1 staf/bagian/tahun</t>
  </si>
  <si>
    <t>- mengikuti PIT MEU dan seminar2 lain ttg MEU</t>
  </si>
  <si>
    <t>- pelatihan PPGD</t>
  </si>
  <si>
    <t>- Audit mutu akademik internal (AMAI)</t>
  </si>
  <si>
    <t>TOTAL PELATIHAN</t>
  </si>
  <si>
    <t>BIAYA BEASISWA</t>
  </si>
  <si>
    <t>0</t>
  </si>
  <si>
    <t>BIAYA AKREDITASI</t>
  </si>
  <si>
    <t xml:space="preserve">- Akreditasi </t>
  </si>
  <si>
    <t>BIAYA SEMINAR/LOKAKARYA AKAD.</t>
  </si>
  <si>
    <t>- Seminar Pelantikan dokter pendidikan &amp; pelatihan</t>
  </si>
  <si>
    <t>- Seminar siang klinik</t>
  </si>
  <si>
    <t xml:space="preserve">BIAYA OPERASI PEMBELIAN BUKU </t>
  </si>
  <si>
    <t>BIAYA LANGSUNG LAIN-LAIN</t>
  </si>
  <si>
    <t>PEN. &amp; LAT. T.NON AKAD.</t>
  </si>
  <si>
    <t>BIAYA PERJALANAN DINAS</t>
  </si>
  <si>
    <t>- Perjalanan dinas dosen pembicara/ tamu di dalam dan luar negeri</t>
  </si>
  <si>
    <t>- Uang perjalanan dinas tamu yang dibiayai ukrida</t>
  </si>
  <si>
    <t>BIAYA KEPERSONALIAAN</t>
  </si>
  <si>
    <t xml:space="preserve">           B. JUMLAH PENGELUARAN PENUNJANG PENDIDIKAN</t>
  </si>
  <si>
    <t>C. PENGELUARAN SARANA</t>
  </si>
  <si>
    <t>BANGUNAN</t>
  </si>
  <si>
    <t>PERLENGKAPAN GEDUNG</t>
  </si>
  <si>
    <t>KENDARAAN(mobile clinic)</t>
  </si>
  <si>
    <t>PERALATAN KANTOR</t>
  </si>
  <si>
    <t>- 2 Mesin Fotocopy baru</t>
  </si>
  <si>
    <t>PERALATAN KOMPUTER</t>
  </si>
  <si>
    <t>PERLENG. RUANG KULIAH</t>
  </si>
  <si>
    <t>- Renovasi Ruangan praktikum modern</t>
  </si>
  <si>
    <t>PM</t>
  </si>
  <si>
    <t>- Penambahan Ruang kuliah Modern</t>
  </si>
  <si>
    <t>- perbaikan ruang lab</t>
  </si>
  <si>
    <t>- perawatan ambulan UKRIDA + bahan bakar</t>
  </si>
  <si>
    <t>- perawatan MCEU UKRIDA + bahan bakar + alkes habis pakai</t>
  </si>
  <si>
    <t>- penambahan dan renovasi ruangan PBL</t>
  </si>
  <si>
    <t xml:space="preserve">- pengadaan modernisasi alat lab </t>
  </si>
  <si>
    <t>- perbaikan dan kalibrasi alat2 medis SL rutin</t>
  </si>
  <si>
    <t>- pembangunan student center bertingkat</t>
  </si>
  <si>
    <t>- pembangunan wisma alumni</t>
  </si>
  <si>
    <t>- penyediaan fasilitas lab riset</t>
  </si>
  <si>
    <t>- pengadaan mobile rontgen sesuai TB Programme</t>
  </si>
  <si>
    <t>PERALATAN LAB.</t>
  </si>
  <si>
    <t>ALAT PRAKTIKUM</t>
  </si>
  <si>
    <t>Mobile Clinic</t>
  </si>
  <si>
    <t>- Stetoskop</t>
  </si>
  <si>
    <t>- Senter</t>
  </si>
  <si>
    <t>- Minor Set</t>
  </si>
  <si>
    <t>- Defibrillator</t>
  </si>
  <si>
    <t>- Head Lamp ( Energizer )</t>
  </si>
  <si>
    <t>- Nebulizer (Omron)</t>
  </si>
  <si>
    <t>- Suction Pump (BMX)</t>
  </si>
  <si>
    <t>- Endotracheal Tube</t>
  </si>
  <si>
    <t>- Ambu Bag</t>
  </si>
  <si>
    <t>- Sterilisator Kering</t>
  </si>
  <si>
    <t>FURNITURE/FIXTURE</t>
  </si>
  <si>
    <t xml:space="preserve">BY. PML. PERL. KULIAH </t>
  </si>
  <si>
    <t xml:space="preserve">PEMEL. KENDARAAN </t>
  </si>
  <si>
    <t>PEMEL. ALAT KANTOR</t>
  </si>
  <si>
    <t xml:space="preserve">- Maintenance utk angklung + latihan </t>
  </si>
  <si>
    <t>BY. PML. PERL. LAB</t>
  </si>
  <si>
    <t>PEMELIHARAAN KOMPUTER</t>
  </si>
  <si>
    <t>PEMEL. GD/INST.</t>
  </si>
  <si>
    <t>- Perluasan Kantin</t>
  </si>
  <si>
    <t>BIAYA SUMBANGAN/IURAN</t>
  </si>
  <si>
    <t>- Sumbangan bulanan RW Guji Baru</t>
  </si>
  <si>
    <t>- Sumbangan untuk hari kemerdekaan, ulang tahun Jakarta,dll</t>
  </si>
  <si>
    <t>- Sumbangan bencana alam</t>
  </si>
  <si>
    <t>ALAT TULIS KANTOR / Bagian</t>
  </si>
  <si>
    <t xml:space="preserve">-ATK </t>
  </si>
  <si>
    <t>- Riset</t>
  </si>
  <si>
    <t>- MEU</t>
  </si>
  <si>
    <t>- QA</t>
  </si>
  <si>
    <t>LISTRIK AIR</t>
  </si>
  <si>
    <t>TELEPHONE - FACIMILE</t>
  </si>
  <si>
    <t>BENDA POS DAN MATERAI</t>
  </si>
  <si>
    <t xml:space="preserve">         C.  JUMLAH PENGELUARAN SARANA</t>
  </si>
  <si>
    <t>D. PENGELUARAN LAIN-LAIN</t>
  </si>
  <si>
    <t>SUMBANG/IUR KLG (rutin)</t>
  </si>
  <si>
    <t>- ICE IMB</t>
  </si>
  <si>
    <t>- PELKESI (iuran dan munas)</t>
  </si>
  <si>
    <t>- AIPKI (Rp. 500.000/ bulan)</t>
  </si>
  <si>
    <t>- ISMKI (Rp. 400.00/ tahun)</t>
  </si>
  <si>
    <t>- UKDI (Rp. 10.000.000/ tahun)</t>
  </si>
  <si>
    <t>- FORKOM (Rp. 600.000/ bulan)</t>
  </si>
  <si>
    <t>- CME (2020 - 2021)</t>
  </si>
  <si>
    <t>OPSPEK / P-4</t>
  </si>
  <si>
    <t>PROMOSI/PUBLIKASI (maintenance kerja sama)</t>
  </si>
  <si>
    <t>BIAYA WISUDA SARJANA</t>
  </si>
  <si>
    <t>- Biaya pelantikan per mhs</t>
  </si>
  <si>
    <t>PENERIMAAN MHS BARU</t>
  </si>
  <si>
    <t>- GAMALIEL</t>
  </si>
  <si>
    <t>BKK/SEMA</t>
  </si>
  <si>
    <t>- I. Kemahasiswaan</t>
  </si>
  <si>
    <t>- IMO/ RMO</t>
  </si>
  <si>
    <t>- Soft Skill Mahasiwa</t>
  </si>
  <si>
    <t>- Mentorship untuk alumni</t>
  </si>
  <si>
    <t>- Mentorship mahasiswa  berkebutuhan khusus</t>
  </si>
  <si>
    <t>- Student Exchange</t>
  </si>
  <si>
    <t>KONSELING</t>
  </si>
  <si>
    <t>- Meningkatkan akreditasi FKIK dan meningkatkan kepuasan mahasiswa FKIK UKRIDA</t>
  </si>
  <si>
    <t>- I. Pengabdian Masyarakat</t>
  </si>
  <si>
    <t>- Hibah pengabdian masyarakat FKIK/ mahasiswa..</t>
  </si>
  <si>
    <t>- MOA dengan stakeholders</t>
  </si>
  <si>
    <t>- Hibah pengabdian masyarakat FKIK UKRIDA departemen.</t>
  </si>
  <si>
    <t>- Bakti sosial</t>
  </si>
  <si>
    <t>- Hibah pengabdian masyarakat FKIK UKRIDA kompetitif.</t>
  </si>
  <si>
    <t>BY.DIES NATALIS/ seminar umum</t>
  </si>
  <si>
    <t>BY. RAPAT &amp; PENYEGARAN</t>
  </si>
  <si>
    <t>- Honor Rapat Senat Fakultas</t>
  </si>
  <si>
    <t>* Guru besar</t>
  </si>
  <si>
    <t>* Anggota</t>
  </si>
  <si>
    <t>- Rapat Koordinasi dekan dan wadek</t>
  </si>
  <si>
    <t>BBM/PARKIR/TOL</t>
  </si>
  <si>
    <t>BY. AS. KECELAKAAN &amp; KES.</t>
  </si>
  <si>
    <t>BY ALUMNI</t>
  </si>
  <si>
    <t>BIAYA RUMAH TANGGA</t>
  </si>
  <si>
    <t>BIAYA FOTOCOPY</t>
  </si>
  <si>
    <t>AUDIT  LEGAL IJIN KONSULTAN</t>
  </si>
  <si>
    <t>BIAYA PERAYAAN KEROHANIAN</t>
  </si>
  <si>
    <t>BIAYA RETRET/REKREASI/SHARING ETIKA utk DOSEN</t>
  </si>
  <si>
    <t>BIAYA BULETIN /LITERATUR (K-IV)</t>
  </si>
  <si>
    <t>- Meditek (4x)</t>
  </si>
  <si>
    <t>BIAYA RAKER</t>
  </si>
  <si>
    <t>BIAYA CETAKAN</t>
  </si>
  <si>
    <t>BIAYA JAMINAN PRAKTIKUM</t>
  </si>
  <si>
    <t>BIAYA UMUM LAIN-LAIN (retreat)</t>
  </si>
  <si>
    <t>BIAYA BUNGA</t>
  </si>
  <si>
    <t>BIAYA ADMINISTRASI BANK</t>
  </si>
  <si>
    <t>BIAYA LAIN-LAIN</t>
  </si>
  <si>
    <t>- Fasilitas peminjaman KPR</t>
  </si>
  <si>
    <t>- Penghargaan pada "Tutor Of The Month"</t>
  </si>
  <si>
    <t>BIAYA PROGRAM BARU</t>
  </si>
  <si>
    <t>- Pembukaan Prodi Magister Kesehatan Kerja</t>
  </si>
  <si>
    <t>- Pelatihan pain academy</t>
  </si>
  <si>
    <t>TOTAL BUDGET PENGELUARAN (A + B + C + D)</t>
  </si>
  <si>
    <t>PENDAPATAN - PENGELUARAN</t>
  </si>
  <si>
    <t>SPP</t>
  </si>
  <si>
    <t xml:space="preserve"> RINCIAN  RAPB JANUARI 2021  S/D DESEMBER 2021</t>
  </si>
  <si>
    <t>- Non Akademik kontrak</t>
  </si>
  <si>
    <t>Biaya kepaniteraan per periode per tahun</t>
  </si>
  <si>
    <t>Biaya institusinal fee per tahun</t>
  </si>
  <si>
    <t>Biaya visitasi Kemenkes</t>
  </si>
  <si>
    <t>Contoh :'Biaya bulanan (honor dosen, manajemen dll.) selama 1 tahun</t>
  </si>
  <si>
    <t>Honor pokok dosen selama 1 tahun</t>
  </si>
  <si>
    <t>Honor manajemen 1 tahun</t>
  </si>
  <si>
    <t>Lain-lain (ATK, BHP)</t>
  </si>
  <si>
    <t>Contoh :'Biaya CPT untuk Rotasi Klinik</t>
  </si>
  <si>
    <t>Biaya Refreshing TOT Diknis RS Pendidikan</t>
  </si>
  <si>
    <t>Biaya Bimbingan persiapan UKMPPD</t>
  </si>
  <si>
    <t>Pembuatan program pengintegrasian data informasi rotasi klinik dan nilai mahasiswa</t>
  </si>
  <si>
    <t>Bingkiasn / THR untuk Sudinkes</t>
  </si>
  <si>
    <t>Pengurusan Jafa Diknis</t>
  </si>
  <si>
    <t>Pelatihan PEKERTI, Penguji OSCE Nasional, Penilaian dalam Pendidikan Klinik, Penulisan Soal Ujian</t>
  </si>
  <si>
    <t>Seminar bagi Diknis yang berkaitan dengan keilmuannya</t>
  </si>
  <si>
    <t>Ujian komprehensif</t>
  </si>
  <si>
    <t>Bimbingan UKMPPD</t>
  </si>
  <si>
    <t>Evaluasi RS Pendidikan dan Wahana Pendidikan</t>
  </si>
  <si>
    <t>Monitoring pelaksanaan kepaniteraan di masa pandemi COVID-19</t>
  </si>
  <si>
    <t>Penelitian Diknis</t>
  </si>
  <si>
    <t xml:space="preserve">Perbaikan dan pengembangan sarana dan prasarana pendidikan di RS </t>
  </si>
  <si>
    <t>Kepaniteraan dasar (Padas)</t>
  </si>
  <si>
    <t>36.000.000</t>
  </si>
  <si>
    <t>3.000.000</t>
  </si>
  <si>
    <t>320.000.000</t>
  </si>
  <si>
    <t>200.000.000</t>
  </si>
  <si>
    <t>50.000.000</t>
  </si>
  <si>
    <t>2.000.000</t>
  </si>
  <si>
    <t>WD 2</t>
  </si>
  <si>
    <t>150.000.000</t>
  </si>
  <si>
    <t>60.000.000</t>
  </si>
  <si>
    <t>420.000.000</t>
  </si>
  <si>
    <t>68.000.000</t>
  </si>
  <si>
    <t>1.000.000.000</t>
  </si>
  <si>
    <t>300.000.000</t>
  </si>
  <si>
    <t>1.200.000.000</t>
  </si>
  <si>
    <t>- Bagian Anatomi</t>
  </si>
  <si>
    <t>- Pelatihan Mahasiswa dan Dosen Departemen Anatomi</t>
  </si>
  <si>
    <t>- Seminar Dosen Departemen Anatomi</t>
  </si>
  <si>
    <t>- Departemen Anestesi</t>
  </si>
  <si>
    <t xml:space="preserve">- Pelaksanaan kegiatan PSKed </t>
  </si>
  <si>
    <t>- PSKed</t>
  </si>
  <si>
    <t>BLS-ACLS AHA</t>
  </si>
  <si>
    <t>BLS PADAS</t>
  </si>
  <si>
    <t>BHD Awam</t>
  </si>
  <si>
    <t>BTCLS</t>
  </si>
  <si>
    <t>Webinar Kesehatan</t>
  </si>
  <si>
    <t>Pelatihan Kesehatan Perusahaan</t>
  </si>
  <si>
    <t>Pelatihan Refraksi</t>
  </si>
  <si>
    <t>Pelatihan EKG</t>
  </si>
  <si>
    <t>- Bagian Biologi</t>
  </si>
  <si>
    <t>- Departemen Biokimia</t>
  </si>
  <si>
    <t>- Bagian Parasitologi</t>
  </si>
  <si>
    <t>- Kuliah umum Dosen tamu Parasitologi</t>
  </si>
  <si>
    <t>- Seminar Dosen Departemen Biologi</t>
  </si>
  <si>
    <t>- Departemen Parasitologi</t>
  </si>
  <si>
    <t>- Seminar Dosen Departemen Faal</t>
  </si>
  <si>
    <t>- dr Rickie S2 Faal</t>
  </si>
  <si>
    <t>- Flora Rumiati, Ssi, Mkes S3 Faal</t>
  </si>
  <si>
    <t>- dr. William, Mbiomed S3 Faal</t>
  </si>
  <si>
    <t>- Membahas evaluasi kegiatan perkulian dan urusan internal departemen Dept Mata</t>
  </si>
  <si>
    <t>- Seminar Dosen Departemen Mata (4 dosen 3x kegiatan)</t>
  </si>
  <si>
    <t>- Departemen Mata</t>
  </si>
  <si>
    <t>- Mahasiswa aktif angkatan 2013</t>
  </si>
  <si>
    <t>- Mahasiswa aktif angkatan 2014</t>
  </si>
  <si>
    <t>- Mahasiswa aktif angkatan 2015</t>
  </si>
  <si>
    <t>- Mahasiswa aktif angkatan 2016</t>
  </si>
  <si>
    <t>- Mahasiswa aktif angkatan 2017</t>
  </si>
  <si>
    <t>- Mahasiswa aktif angkatan 2018</t>
  </si>
  <si>
    <t>- Mahasiswa aktif angkatan 2019</t>
  </si>
  <si>
    <t>- Iuran IAIFI (5th /7dosen)</t>
  </si>
  <si>
    <t>- Seminar Dosen Departemen Parasitologi (3 dosen)</t>
  </si>
  <si>
    <t>- Ir Esther Sri Mayawati S3 Parasitologi</t>
  </si>
  <si>
    <t>- dr. Monica Puspasari .,Mbiomed S3 Parasitologi</t>
  </si>
  <si>
    <t>- Seminar Dosen Departemen IKM IKK (3 dosen di dalam negri, 3 dosen k LN)</t>
  </si>
  <si>
    <t>- Pelatihan Dosen Departemen Parasitologi 3 Dosen</t>
  </si>
  <si>
    <t>- Pelatihan Dosen Departemen IKM IKK 3 Dosen</t>
  </si>
  <si>
    <t>- Departemen IKM</t>
  </si>
  <si>
    <t>- Seminar Dosen Departemen Gizi (3 dosen)</t>
  </si>
  <si>
    <t>- Departemen Gizi</t>
  </si>
  <si>
    <t>- Seminar Dosen Departemen Kul-Kel</t>
  </si>
  <si>
    <t>- dr. Linda Fransiska, SP1 KulKel</t>
  </si>
  <si>
    <t>- Departemen KulKel</t>
  </si>
  <si>
    <t>Persiapan untuk para calon Internship menghadapi kegiatan di rumah sakit</t>
  </si>
  <si>
    <t>Muktamar Alumni</t>
  </si>
  <si>
    <t xml:space="preserve">Aplikasi database alumni </t>
  </si>
  <si>
    <t>Gathering Alumni</t>
  </si>
  <si>
    <t>Fund Raising</t>
  </si>
  <si>
    <t xml:space="preserve">Mentorship Undergraduate (Supervisi-Narsum) </t>
  </si>
  <si>
    <t>Mentorship mahasiswa S.Ked (pengajaran)</t>
  </si>
  <si>
    <t xml:space="preserve">Pelatihan konseling Dosen </t>
  </si>
  <si>
    <t xml:space="preserve">Program konseling mahasiswa </t>
  </si>
  <si>
    <t xml:space="preserve">Program FKIK at your home </t>
  </si>
  <si>
    <t>Webinar awam (sudah di koordinasikan dengan unit ventura supaya tidak bentrok jadwalnya)</t>
  </si>
  <si>
    <t>Webinar untuk siswa SMA “Career day di profesi kesehatan” Peneliti, Dosen, Psikologi (minat&amp;bakat)</t>
  </si>
  <si>
    <t>Webinar pelatihanBLS, P3K untuk siswa</t>
  </si>
  <si>
    <t xml:space="preserve">Marketing Webinar awam kepaniteraan IKM </t>
  </si>
  <si>
    <t>Subsidi perlombaan mahasiswa</t>
  </si>
  <si>
    <t xml:space="preserve">Beasiswa sertifikasi internasional </t>
  </si>
  <si>
    <t>Baksos/webinar awam secara daring untuk dosen</t>
  </si>
  <si>
    <t>IMO/ RMO</t>
  </si>
  <si>
    <t>Perlombaan fisiologi /anatomi</t>
  </si>
  <si>
    <t xml:space="preserve">Gamaliel-enggagement </t>
  </si>
  <si>
    <t>Anggaran bisa di ambil dari program wadek III</t>
  </si>
  <si>
    <t>Anggaran BEM</t>
  </si>
  <si>
    <t>tidak ada anggaran hanya sertifikat softskill saja</t>
  </si>
  <si>
    <t>- CME dengan guest lecture</t>
  </si>
  <si>
    <t xml:space="preserve">- CME dengan pembicara lokal </t>
  </si>
  <si>
    <t>- CME Pelatihan tenaga laboratorium</t>
  </si>
  <si>
    <t>- CME  pelatihan komputer pendukung akademik</t>
  </si>
  <si>
    <t xml:space="preserve">- CME pelatihan pemeliharaan mikroskop </t>
  </si>
  <si>
    <t>- CME Pelatihan biosafety biosecurity, animal handling untuk tenaga lab dan dosen.</t>
  </si>
  <si>
    <t>- CME Pengurusan akreditasi CME ke IDI</t>
  </si>
  <si>
    <t>- Pembukaan Prodi Magister Kedokteran Kerja</t>
  </si>
  <si>
    <t>- dr. Susanty D Winata., MKK S3 K3</t>
  </si>
  <si>
    <t>- dr. Yusuf Handoko.,SpOK S3 K3</t>
  </si>
  <si>
    <t>- Seminar Dosen Departemen K3 (4 dosen)</t>
  </si>
  <si>
    <t>- Pelaksanaan perkuliahan &amp; Plant Survey Dept K3</t>
  </si>
  <si>
    <t xml:space="preserve">- Seminar dan lokakarya Unit Skripsi </t>
  </si>
  <si>
    <t>- Honor Bimbingan Skripsi</t>
  </si>
  <si>
    <t>- Honor Penguji Skripsi</t>
  </si>
  <si>
    <t>- Honor konsumsi ujian Skripsi</t>
  </si>
  <si>
    <t>- Rapat rutin Dept Neurologi</t>
  </si>
  <si>
    <t>- Workshop dan Simposium Dept Neuorologi (6 dosen)</t>
  </si>
  <si>
    <t>- MEU Pendaftaran Seminar Anggota Meu</t>
  </si>
  <si>
    <t>- MEU Transport dan Tempat tinggal selama seminar</t>
  </si>
  <si>
    <t>- MEU Pelatihan MONEV untuk anggota MEU</t>
  </si>
  <si>
    <t>- MEU Lokakarya digital teaching &amp; learning</t>
  </si>
  <si>
    <t>- MEU Biaya Pengembangan digital teaching &amp; learning (rencana evaluasi)</t>
  </si>
  <si>
    <t>- MEU Seminar &amp; Pelatihan</t>
  </si>
  <si>
    <t>- Rapat2 MEU :</t>
  </si>
  <si>
    <t>- MEU rapat - Departemen</t>
  </si>
  <si>
    <t>- MEU Rapat Rutin</t>
  </si>
  <si>
    <t>- MEU Rapat dengan Prodi</t>
  </si>
  <si>
    <t>- MEU Rapat Persiapan Akreditasi</t>
  </si>
  <si>
    <t>- MEU Tracer study</t>
  </si>
  <si>
    <t>- MEU Blue print kurikulum 2014 dan Buku Rancangan Pembelajaran kurikulum 2014</t>
  </si>
  <si>
    <t>- MEU pelatihan dosen /tutorial PBL SL efektif efisien</t>
  </si>
  <si>
    <t>- MEU Persiapan teknis kurikulum baru</t>
  </si>
  <si>
    <t>- MEU sosialisasi seluruh dosen tentang kurikulum baru dan teknis</t>
  </si>
  <si>
    <t>- Seminar Dosen IKA (3 dosen + 1 Pelatihan)</t>
  </si>
  <si>
    <t>- Departemen Fisiologi</t>
  </si>
  <si>
    <t>- Departemen Mikrobiologi</t>
  </si>
  <si>
    <t>- Departemen Patologi Anatomi</t>
  </si>
  <si>
    <t>- Departemen Patologi Klinik</t>
  </si>
  <si>
    <t>- Departemen Kul-Kel</t>
  </si>
  <si>
    <t>- Departemen IKA</t>
  </si>
  <si>
    <t>- Departemen IKJ</t>
  </si>
  <si>
    <t>- Departemen Radiologi</t>
  </si>
  <si>
    <t>- Departemen THT</t>
  </si>
  <si>
    <t>- Departemen Biologi</t>
  </si>
  <si>
    <t>- Departemen I. Keseh Masy</t>
  </si>
  <si>
    <t>- Departemen I.P Kul &amp; Kel</t>
  </si>
  <si>
    <t>- Departemen I. Kebid &amp; P Kand</t>
  </si>
  <si>
    <t>- Departemen I. P Mata</t>
  </si>
  <si>
    <t>- Departemen I Gizi</t>
  </si>
  <si>
    <t>- Departemen I. P Saraf</t>
  </si>
  <si>
    <t>- Departemen I. K Jiwa</t>
  </si>
  <si>
    <t>- Departemen Bedah</t>
  </si>
  <si>
    <t>- Departemen Ik3</t>
  </si>
  <si>
    <t>- Departemen I. P Dalam</t>
  </si>
  <si>
    <t>- Departemen I.P Dalam</t>
  </si>
  <si>
    <t>- Departemen Anatomi</t>
  </si>
  <si>
    <t>- Departemen I. K 3</t>
  </si>
  <si>
    <t>- Departemen I. Keb &amp; P. Kand</t>
  </si>
  <si>
    <t>- Departemen I. Kesehatan Masyarakat</t>
  </si>
  <si>
    <t>- Departemen I. Keb &amp; P Kand</t>
  </si>
  <si>
    <t>- Departemen I. Penyakit Mata</t>
  </si>
  <si>
    <t>- Departemen I. Gizi</t>
  </si>
  <si>
    <t>- Seminar Dosen Departemen IPD</t>
  </si>
  <si>
    <t>- dr. Marshel Tendean Bag IPD (Sp2)</t>
  </si>
  <si>
    <t>- dr. Roy Akur Bag IPD (Sp2)</t>
  </si>
  <si>
    <t>- dr. Bhanu Bag IPD (Sp2)</t>
  </si>
  <si>
    <t>- dr. Elli Arsita Bag IPD (Sp2)</t>
  </si>
  <si>
    <t xml:space="preserve">- dr. Shirly Bag IPD (Sp2) </t>
  </si>
  <si>
    <t>- dr. Guntur Bag IPD (Sp2)</t>
  </si>
  <si>
    <t>- dr. Fendra Bag IPD (Sp2)</t>
  </si>
  <si>
    <t>- dr. Henny T Bag IPD (Sp2)</t>
  </si>
  <si>
    <t>- Departemen IPD</t>
  </si>
  <si>
    <t>- Bagian Lab Hewan Lab Riset</t>
  </si>
  <si>
    <t>- RISET Pelatihan  laboran mencit</t>
  </si>
  <si>
    <t xml:space="preserve">- RISET Workshop animal lab </t>
  </si>
  <si>
    <t>- RISET Pelatihan Laboran</t>
  </si>
  <si>
    <t>- RISET Simposium nasional</t>
  </si>
  <si>
    <t>- RISET Simposium internasional</t>
  </si>
  <si>
    <t>- Lab RISET</t>
  </si>
  <si>
    <t>- RISET Koordinasi intensif dan produktif untuk pengembangan pusat-pusat penelitian di FKIK UKRIDA</t>
  </si>
  <si>
    <t>- RISET Abmas Dosen Tetap Prodi Kedokteran</t>
  </si>
  <si>
    <t>- RISET Abmas Dosen Tetap Prodi Profesi Dokter</t>
  </si>
  <si>
    <t>- RISET Abmas Dosen Tetap Prodi Keperawatan</t>
  </si>
  <si>
    <t>- RISET Abmas Dosen Tetap Prodi Optometri</t>
  </si>
  <si>
    <t>- Penambahan Laboran</t>
  </si>
  <si>
    <t>- Laboratorium Bio-informatika</t>
  </si>
  <si>
    <t>- Penambahan Unit RISET :</t>
  </si>
  <si>
    <t>- Laboratorium Cell-line Culture</t>
  </si>
  <si>
    <t>- Biaya pendaftaran jurnal nasional</t>
  </si>
  <si>
    <t>- Biaya pendaftaran jurnal internasional</t>
  </si>
  <si>
    <t>- RISET Workshop Literature, Systematic Review</t>
  </si>
  <si>
    <t>- QA Lokakarya Akreditasi</t>
  </si>
  <si>
    <t>- QA Seminar Assesor</t>
  </si>
  <si>
    <t>- Workshop dan Simposium Dept Radiologi (2*5 dosen)</t>
  </si>
  <si>
    <t>- Seminar Dosen Departemen THT (2 dosen)</t>
  </si>
  <si>
    <t>- Seminar Dosen Departemen PK (5 dosen)</t>
  </si>
  <si>
    <t>- dr. Dominica Pita Sari, S2 PK</t>
  </si>
  <si>
    <t>- dr. Sinsanta, S3 PK</t>
  </si>
  <si>
    <t>- dr. Marthina, S3 PK</t>
  </si>
  <si>
    <t>- Departemen Patologi Klinik (Penambahan Mikrosko &amp; alat2 Lab)</t>
  </si>
  <si>
    <t>- service alat praktikum Departemen Mikrobiologi</t>
  </si>
  <si>
    <t>- RISET Studi banding/ pelatihan ke senter riset unpad (7 hari)</t>
  </si>
  <si>
    <t>- RISET Biaya komunikasi online antar peneliti</t>
  </si>
  <si>
    <t>- RISET Biaya translasi paper</t>
  </si>
  <si>
    <t>- RISET Insentif peneliti untuk paper yang ter publish nasional</t>
  </si>
  <si>
    <t>- RISET Insentif peneliti untuk paper yang terpublish internasional</t>
  </si>
  <si>
    <t>- Seminar Dosen Departemen IKJ (4 dosen)</t>
  </si>
  <si>
    <t>- dr. Elly Ingkiriwang.,SpKJ S3 IKJ</t>
  </si>
  <si>
    <t>- dr. Elly Tania,SpKJ S3 IKJ</t>
  </si>
  <si>
    <t>- Seminar Dosen Departemen Bioetik &amp; Forensik</t>
  </si>
  <si>
    <t>- Seminar Dosen Departemen Farmakologi</t>
  </si>
  <si>
    <t>Bahan Habis Pakai</t>
  </si>
  <si>
    <t>Pembelian alat – alat Skill Lab</t>
  </si>
  <si>
    <t>Pembuatan Buku Penuntun Skill Lab</t>
  </si>
  <si>
    <t>- Unit SkillLab :</t>
  </si>
  <si>
    <t>Pelatihan Pasien Simulasi (1x/th)</t>
  </si>
  <si>
    <t>Pelatihan Laboran (1x/th)</t>
  </si>
  <si>
    <t>Pelaksanaan ujian S L Blok semester (honor PS) (36blok *20 kel/Ps 100.000)</t>
  </si>
  <si>
    <t>Honor Pasien Simulasi saat WorkShop  (36blok *30.000)</t>
  </si>
  <si>
    <t>Pelaksanaan ujian S L Blok semester (Konsumsi PS)  (36blok *20 kel/Ps 40.000)</t>
  </si>
  <si>
    <t>Pelaksanaan Ujian OSCE Semester 4  (1*300 peserta *800.000)</t>
  </si>
  <si>
    <t>Pelaksanaan Ujian Herr OSCE Semester 4 150 peserta</t>
  </si>
  <si>
    <t>Pelaksanaan Ujian Herr OSCE Semester 7 (175 peserta)</t>
  </si>
  <si>
    <t>Pelaksanaan Ujian OSCE Semester 7 (350 peserta)</t>
  </si>
  <si>
    <t>Pelaksanaan Ujian OSCE Exit Exam   (4* 100 peserta * 2.000.000)</t>
  </si>
  <si>
    <t>Pelatihan Laboran Skill Lab (2*5.000.000)</t>
  </si>
  <si>
    <t xml:space="preserve"> </t>
  </si>
  <si>
    <t>- Seminar Dosen Departemen Bedah (3 dosen)</t>
  </si>
  <si>
    <t>- dr. Jefry Wijaya, S2 Bag Bedah</t>
  </si>
  <si>
    <t>- Seminar , WS, EDL, KEPK, Pengkajian Komite Etik</t>
  </si>
  <si>
    <t>- Pengkajian Etik tepat waktu</t>
  </si>
  <si>
    <t>- Seminar Dosen Departemen Patologi Anatomi</t>
  </si>
  <si>
    <t>- Membuat buku ajar dan Panduan Praktikum (PA)</t>
  </si>
  <si>
    <t>- Seminar Tim Anti Aging</t>
  </si>
  <si>
    <t>- pengadaan 1 komputer utk setiap kubikel, Kadep dan Ka.Unit</t>
  </si>
  <si>
    <t xml:space="preserve">- pengadaan 50 USB utk Kadep, Ka.Unit </t>
  </si>
  <si>
    <t>- pengadaan Hardisk External utk Dekanat</t>
  </si>
  <si>
    <t>- Revitalis Ruangan Dekanat, Ka.Unit, Ka.Dept</t>
  </si>
  <si>
    <t>- Uang transport dosen dengan surat tugas dari FKIK</t>
  </si>
  <si>
    <t>Studi banding PSPPD ke FKIK lain di dalam negeri</t>
  </si>
  <si>
    <t>- Peningkatan kompetensi lulusan FKIK UKRIDA melalui Pekan Ilmiah UKRIDA (PID)</t>
  </si>
  <si>
    <t>- AFKIKSI (Rp. 500.000/ bulan)</t>
  </si>
  <si>
    <t>- Perlombaan mahasiswa FKIK IK</t>
  </si>
  <si>
    <t>- CME Surat rekomendasi PDUI, PERDOKI, PERDAFKIKI</t>
  </si>
  <si>
    <t>Baksos bekerjasma alumni dengan abmas FKIK</t>
  </si>
  <si>
    <t>- Pembukaan Magister Anti Aging</t>
  </si>
  <si>
    <t>- Unit Anti Aging</t>
  </si>
  <si>
    <t>- TOT dan Shourt Course Anti Aging</t>
  </si>
  <si>
    <t>- Penghargaan pada karyawan  berprestasi</t>
  </si>
  <si>
    <t>D</t>
  </si>
  <si>
    <t>III</t>
  </si>
  <si>
    <t>IV</t>
  </si>
  <si>
    <t>1 sks=5 hari, 1 hari= 22.500/mahasiswa, 30harix22.500</t>
  </si>
  <si>
    <t>1 sks=5 hari, 1 hari= 22.500/mahasiswa</t>
  </si>
  <si>
    <t>Paket seragam klinik mahasiswa</t>
  </si>
  <si>
    <t>PENDAPATAN PAKET (2012)</t>
  </si>
  <si>
    <t>BAP Laboratorium keperawatan selama 2 minggu</t>
  </si>
  <si>
    <t>5 lusin kontainer kecil untuk hecting set, infus set dll</t>
  </si>
  <si>
    <t>I</t>
  </si>
  <si>
    <t xml:space="preserve">UTS=50.000+5000/mahasiswa, UAS=50.000+7500/mahasiswa
</t>
  </si>
  <si>
    <t>easy touch (alat diagnostik)</t>
  </si>
  <si>
    <t>paket stick easy touch</t>
  </si>
  <si>
    <t>capping &amp; pinning day</t>
  </si>
  <si>
    <t>Pengajuan S1 &amp; Ners (tahap 1)</t>
  </si>
  <si>
    <t>Sastro (RPL) PKL di RS (sem genap)</t>
  </si>
  <si>
    <t>biaya PKS 3 tahun (5 jt), paket mhsw 800 rb/mhsw</t>
  </si>
  <si>
    <t>lensa dan frame, Reg 2019 &amp; edging</t>
  </si>
  <si>
    <t>Honor rapat2 peserta luar dll (SKKNI)</t>
  </si>
  <si>
    <t>SPPD JKT</t>
  </si>
  <si>
    <t>Iuran IAPOI</t>
  </si>
  <si>
    <t>PSMB</t>
  </si>
  <si>
    <t>Studio mini</t>
  </si>
  <si>
    <t>Meja dengan sekat</t>
  </si>
  <si>
    <t>- dr. Frizar, SpOG, S3 Kedokteran</t>
  </si>
  <si>
    <t>- dr. Linny Luciana, S2 PK (sudah lulus)</t>
  </si>
  <si>
    <t>- dr. Rose Feri., S3 (Resign)</t>
  </si>
  <si>
    <t>- dr. Eva  Fanggidae, Sp1 PA</t>
  </si>
  <si>
    <t>Demo praktikum anti aging</t>
  </si>
  <si>
    <t>Seminar Dosen Obsgyn (8 dosen)</t>
  </si>
  <si>
    <t>Workshop khusus Obsgyn (5 dosen)</t>
  </si>
  <si>
    <t>Seminar awan Obsgyn</t>
  </si>
  <si>
    <t>Temu ilmiah Obsgyn</t>
  </si>
  <si>
    <t>International Guess Lecture</t>
  </si>
  <si>
    <t>Pengurusan NIDN/NIDK Diknis Pemeriksaan kesehatan</t>
  </si>
  <si>
    <t>WD 1&amp;Kaprodi PSPPD</t>
  </si>
  <si>
    <t>Padas Blended Learning</t>
  </si>
  <si>
    <t>Kepaniteraan klinik blended learning</t>
  </si>
  <si>
    <t>Kepaniteraan elektif</t>
  </si>
  <si>
    <t>BIAYA UJIAN NEGARA (bank soal)</t>
  </si>
  <si>
    <t>Manajemen kegiatan belajar mengajar</t>
  </si>
  <si>
    <t>Manajemen kepaniteraan klinik</t>
  </si>
  <si>
    <t>Manajemen persiapan Ukomnas</t>
  </si>
  <si>
    <t>Buku praktik mahasiswa</t>
  </si>
  <si>
    <t>Buku Ajar FKIK (by cetak)</t>
  </si>
  <si>
    <t>PALS</t>
  </si>
  <si>
    <t>Manekin BLS ACLS</t>
  </si>
  <si>
    <t xml:space="preserve">BHP &amp; Administrasi &amp; pemeliharaan alat Unit Ventura </t>
  </si>
  <si>
    <t>- pengadaan komputer utk UKMPPD CBT Center</t>
  </si>
  <si>
    <t>Renovasi ruang CBT center</t>
  </si>
  <si>
    <t>Pengadaan lab biomedik</t>
  </si>
  <si>
    <t>Pengadaan lab skripsi</t>
  </si>
  <si>
    <t>QA undangan tim audit eksternal</t>
  </si>
  <si>
    <t>Coaching</t>
  </si>
  <si>
    <t>Kompetisi multidisiplin</t>
  </si>
  <si>
    <t>WS kepribadian dan etika kerja</t>
  </si>
  <si>
    <t>Biro konsultasi</t>
  </si>
  <si>
    <t>WS public speaking</t>
  </si>
  <si>
    <t>WS manajemen</t>
  </si>
  <si>
    <t>Pelatihan bahasa isyarat</t>
  </si>
  <si>
    <t>Pertukaran budaya</t>
  </si>
  <si>
    <t>Tracer study</t>
  </si>
  <si>
    <t>Webinar alumni</t>
  </si>
  <si>
    <t>Pelatihan digital marketing</t>
  </si>
  <si>
    <t xml:space="preserve">Lomba promosi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</si>
</sst>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 * #,##0_ ;_ * \-#,##0_ ;_ * &quot;-&quot;_ ;_ @_ "/>
    <numFmt numFmtId="168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10"/>
      <name val="Arial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6"/>
      <color theme="1"/>
      <name val="Cambria"/>
      <family val="1"/>
    </font>
    <font>
      <b/>
      <sz val="14"/>
      <color theme="1"/>
      <name val="Cambria"/>
      <family val="1"/>
    </font>
    <font>
      <sz val="9"/>
      <name val="Cambria"/>
      <family val="1"/>
    </font>
    <font>
      <sz val="9"/>
      <color rgb="FF7030A0"/>
      <name val="Cambria"/>
      <family val="1"/>
    </font>
    <font>
      <i/>
      <sz val="9"/>
      <name val="Cambria"/>
      <family val="1"/>
    </font>
    <font>
      <i/>
      <sz val="9"/>
      <color theme="1"/>
      <name val="Cambria"/>
      <family val="1"/>
    </font>
    <font>
      <sz val="11"/>
      <color theme="1"/>
      <name val="Calibri"/>
      <family val="2"/>
      <charset val="1"/>
      <scheme val="minor"/>
    </font>
    <font>
      <sz val="10"/>
      <name val="Cambria"/>
      <family val="1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i/>
      <sz val="10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9"/>
      <color rgb="FFFF0000"/>
      <name val="Cambria"/>
      <family val="1"/>
    </font>
    <font>
      <sz val="8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0" fillId="0" borderId="0"/>
    <xf numFmtId="4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7" fillId="0" borderId="0" applyFont="0" applyFill="0" applyBorder="0" applyAlignment="0" applyProtection="0">
      <alignment vertical="center"/>
    </xf>
    <xf numFmtId="167" fontId="27" fillId="0" borderId="0" applyFont="0" applyFill="0" applyBorder="0" applyAlignment="0" applyProtection="0">
      <alignment vertical="center"/>
    </xf>
  </cellStyleXfs>
  <cellXfs count="471">
    <xf numFmtId="0" fontId="0" fillId="0" borderId="0" xfId="0"/>
    <xf numFmtId="41" fontId="3" fillId="2" borderId="0" xfId="2" applyFont="1" applyFill="1"/>
    <xf numFmtId="0" fontId="4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2" borderId="1" xfId="0" applyFont="1" applyFill="1" applyBorder="1" applyAlignment="1"/>
    <xf numFmtId="3" fontId="6" fillId="2" borderId="3" xfId="0" applyNumberFormat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0" fontId="4" fillId="2" borderId="7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3" fontId="4" fillId="2" borderId="0" xfId="3" applyFont="1" applyFill="1" applyBorder="1" applyAlignment="1">
      <alignment horizontal="center"/>
    </xf>
    <xf numFmtId="3" fontId="9" fillId="2" borderId="6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6" xfId="3" applyFont="1" applyFill="1" applyBorder="1" applyAlignment="1">
      <alignment horizontal="center"/>
    </xf>
    <xf numFmtId="0" fontId="6" fillId="2" borderId="6" xfId="0" applyFont="1" applyFill="1" applyBorder="1" applyAlignment="1"/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0" fillId="2" borderId="3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center"/>
    </xf>
    <xf numFmtId="3" fontId="10" fillId="2" borderId="2" xfId="1" applyNumberFormat="1" applyFont="1" applyFill="1" applyBorder="1" applyAlignment="1">
      <alignment horizontal="center"/>
    </xf>
    <xf numFmtId="3" fontId="11" fillId="2" borderId="3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/>
    <xf numFmtId="0" fontId="12" fillId="2" borderId="3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left"/>
    </xf>
    <xf numFmtId="3" fontId="9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3" fontId="10" fillId="2" borderId="6" xfId="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right"/>
    </xf>
    <xf numFmtId="3" fontId="11" fillId="2" borderId="5" xfId="1" applyNumberFormat="1" applyFont="1" applyFill="1" applyBorder="1" applyAlignment="1">
      <alignment horizontal="center"/>
    </xf>
    <xf numFmtId="3" fontId="7" fillId="2" borderId="2" xfId="1" applyNumberFormat="1" applyFont="1" applyFill="1" applyBorder="1" applyAlignment="1"/>
    <xf numFmtId="41" fontId="9" fillId="2" borderId="3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/>
    <xf numFmtId="41" fontId="3" fillId="2" borderId="3" xfId="2" applyFont="1" applyFill="1" applyBorder="1"/>
    <xf numFmtId="1" fontId="9" fillId="2" borderId="3" xfId="0" quotePrefix="1" applyNumberFormat="1" applyFont="1" applyFill="1" applyBorder="1" applyAlignment="1">
      <alignment horizontal="left"/>
    </xf>
    <xf numFmtId="3" fontId="10" fillId="2" borderId="0" xfId="1" applyNumberFormat="1" applyFont="1" applyFill="1" applyBorder="1" applyAlignment="1">
      <alignment horizontal="center"/>
    </xf>
    <xf numFmtId="3" fontId="7" fillId="2" borderId="6" xfId="1" applyNumberFormat="1" applyFont="1" applyFill="1" applyBorder="1" applyAlignment="1"/>
    <xf numFmtId="0" fontId="9" fillId="2" borderId="6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left"/>
    </xf>
    <xf numFmtId="3" fontId="9" fillId="2" borderId="8" xfId="1" applyNumberFormat="1" applyFont="1" applyFill="1" applyBorder="1" applyAlignment="1">
      <alignment horizontal="center"/>
    </xf>
    <xf numFmtId="3" fontId="9" fillId="2" borderId="5" xfId="1" applyNumberFormat="1" applyFont="1" applyFill="1" applyBorder="1" applyAlignment="1">
      <alignment horizontal="center"/>
    </xf>
    <xf numFmtId="3" fontId="10" fillId="2" borderId="5" xfId="1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/>
    <xf numFmtId="3" fontId="7" fillId="2" borderId="2" xfId="1" applyNumberFormat="1" applyFont="1" applyFill="1" applyBorder="1" applyAlignment="1">
      <alignment horizontal="right"/>
    </xf>
    <xf numFmtId="3" fontId="9" fillId="2" borderId="3" xfId="1" applyNumberFormat="1" applyFont="1" applyFill="1" applyBorder="1" applyAlignment="1">
      <alignment horizontal="center"/>
    </xf>
    <xf numFmtId="1" fontId="7" fillId="2" borderId="3" xfId="0" quotePrefix="1" applyNumberFormat="1" applyFont="1" applyFill="1" applyBorder="1" applyAlignment="1">
      <alignment horizontal="left"/>
    </xf>
    <xf numFmtId="3" fontId="9" fillId="2" borderId="3" xfId="0" quotePrefix="1" applyNumberFormat="1" applyFont="1" applyFill="1" applyBorder="1" applyAlignment="1">
      <alignment horizontal="center"/>
    </xf>
    <xf numFmtId="3" fontId="10" fillId="2" borderId="3" xfId="0" quotePrefix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3" fontId="9" fillId="2" borderId="3" xfId="0" applyNumberFormat="1" applyFont="1" applyFill="1" applyBorder="1" applyAlignment="1">
      <alignment horizontal="right"/>
    </xf>
    <xf numFmtId="3" fontId="9" fillId="2" borderId="2" xfId="1" applyNumberFormat="1" applyFont="1" applyFill="1" applyBorder="1" applyAlignment="1">
      <alignment horizontal="center"/>
    </xf>
    <xf numFmtId="0" fontId="10" fillId="2" borderId="2" xfId="0" applyFont="1" applyFill="1" applyBorder="1"/>
    <xf numFmtId="41" fontId="7" fillId="3" borderId="3" xfId="0" applyNumberFormat="1" applyFont="1" applyFill="1" applyBorder="1" applyAlignment="1"/>
    <xf numFmtId="41" fontId="10" fillId="2" borderId="3" xfId="0" applyNumberFormat="1" applyFont="1" applyFill="1" applyBorder="1"/>
    <xf numFmtId="3" fontId="9" fillId="2" borderId="6" xfId="1" applyNumberFormat="1" applyFont="1" applyFill="1" applyBorder="1" applyAlignment="1">
      <alignment horizontal="center"/>
    </xf>
    <xf numFmtId="0" fontId="10" fillId="2" borderId="6" xfId="0" applyFont="1" applyFill="1" applyBorder="1"/>
    <xf numFmtId="0" fontId="7" fillId="2" borderId="6" xfId="0" applyFont="1" applyFill="1" applyBorder="1" applyAlignment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10" fillId="2" borderId="8" xfId="0" applyFont="1" applyFill="1" applyBorder="1"/>
    <xf numFmtId="1" fontId="12" fillId="2" borderId="3" xfId="0" quotePrefix="1" applyNumberFormat="1" applyFont="1" applyFill="1" applyBorder="1" applyAlignment="1">
      <alignment horizontal="left"/>
    </xf>
    <xf numFmtId="0" fontId="9" fillId="2" borderId="0" xfId="0" applyFont="1" applyFill="1"/>
    <xf numFmtId="3" fontId="12" fillId="2" borderId="3" xfId="0" applyNumberFormat="1" applyFont="1" applyFill="1" applyBorder="1" applyAlignment="1"/>
    <xf numFmtId="41" fontId="10" fillId="2" borderId="3" xfId="0" quotePrefix="1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3" fontId="11" fillId="2" borderId="3" xfId="0" quotePrefix="1" applyNumberFormat="1" applyFont="1" applyFill="1" applyBorder="1" applyAlignment="1">
      <alignment horizontal="center"/>
    </xf>
    <xf numFmtId="41" fontId="12" fillId="2" borderId="3" xfId="2" applyFont="1" applyFill="1" applyBorder="1"/>
    <xf numFmtId="0" fontId="13" fillId="2" borderId="0" xfId="0" applyFont="1" applyFill="1"/>
    <xf numFmtId="0" fontId="9" fillId="2" borderId="4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3" fontId="9" fillId="2" borderId="2" xfId="0" quotePrefix="1" applyNumberFormat="1" applyFont="1" applyFill="1" applyBorder="1" applyAlignment="1">
      <alignment horizontal="center"/>
    </xf>
    <xf numFmtId="3" fontId="10" fillId="2" borderId="5" xfId="0" quotePrefix="1" applyNumberFormat="1" applyFont="1" applyFill="1" applyBorder="1" applyAlignment="1">
      <alignment horizontal="center"/>
    </xf>
    <xf numFmtId="41" fontId="10" fillId="2" borderId="5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41" fontId="11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3" fontId="11" fillId="2" borderId="6" xfId="3" applyFont="1" applyFill="1" applyBorder="1" applyAlignment="1">
      <alignment horizontal="center"/>
    </xf>
    <xf numFmtId="41" fontId="11" fillId="2" borderId="0" xfId="3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3" fontId="14" fillId="2" borderId="6" xfId="3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0" xfId="0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10" xfId="3" applyFont="1" applyFill="1" applyBorder="1" applyAlignment="1">
      <alignment horizontal="center"/>
    </xf>
    <xf numFmtId="41" fontId="11" fillId="2" borderId="1" xfId="3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41" fontId="9" fillId="2" borderId="2" xfId="1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1" fontId="10" fillId="2" borderId="8" xfId="0" applyNumberFormat="1" applyFont="1" applyFill="1" applyBorder="1"/>
    <xf numFmtId="41" fontId="9" fillId="2" borderId="3" xfId="0" applyNumberFormat="1" applyFont="1" applyFill="1" applyBorder="1" applyAlignment="1">
      <alignment horizontal="right"/>
    </xf>
    <xf numFmtId="166" fontId="7" fillId="2" borderId="3" xfId="1" applyNumberFormat="1" applyFont="1" applyFill="1" applyBorder="1" applyAlignment="1"/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41" fontId="10" fillId="2" borderId="10" xfId="0" applyNumberFormat="1" applyFont="1" applyFill="1" applyBorder="1"/>
    <xf numFmtId="0" fontId="9" fillId="2" borderId="3" xfId="0" applyFont="1" applyFill="1" applyBorder="1" applyAlignment="1">
      <alignment horizontal="left"/>
    </xf>
    <xf numFmtId="41" fontId="10" fillId="2" borderId="3" xfId="1" applyNumberFormat="1" applyFont="1" applyFill="1" applyBorder="1" applyAlignment="1">
      <alignment horizontal="center"/>
    </xf>
    <xf numFmtId="3" fontId="9" fillId="2" borderId="0" xfId="0" quotePrefix="1" applyNumberFormat="1" applyFont="1" applyFill="1" applyBorder="1" applyAlignment="1">
      <alignment horizontal="left"/>
    </xf>
    <xf numFmtId="3" fontId="10" fillId="2" borderId="0" xfId="0" quotePrefix="1" applyNumberFormat="1" applyFont="1" applyFill="1" applyBorder="1" applyAlignment="1">
      <alignment horizontal="center"/>
    </xf>
    <xf numFmtId="41" fontId="10" fillId="2" borderId="0" xfId="1" applyNumberFormat="1" applyFont="1" applyFill="1" applyBorder="1" applyAlignment="1">
      <alignment horizontal="center"/>
    </xf>
    <xf numFmtId="41" fontId="9" fillId="2" borderId="6" xfId="1" applyNumberFormat="1" applyFont="1" applyFill="1" applyBorder="1" applyAlignment="1">
      <alignment horizontal="right"/>
    </xf>
    <xf numFmtId="41" fontId="10" fillId="2" borderId="8" xfId="1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left"/>
    </xf>
    <xf numFmtId="3" fontId="10" fillId="2" borderId="8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0" xfId="1" applyNumberFormat="1" applyFont="1" applyFill="1" applyBorder="1" applyAlignment="1">
      <alignment horizontal="center"/>
    </xf>
    <xf numFmtId="41" fontId="10" fillId="2" borderId="1" xfId="1" applyNumberFormat="1" applyFont="1" applyFill="1" applyBorder="1" applyAlignment="1">
      <alignment horizontal="center"/>
    </xf>
    <xf numFmtId="41" fontId="9" fillId="2" borderId="10" xfId="1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left"/>
    </xf>
    <xf numFmtId="3" fontId="10" fillId="2" borderId="8" xfId="1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3" fontId="9" fillId="2" borderId="9" xfId="0" quotePrefix="1" applyNumberFormat="1" applyFont="1" applyFill="1" applyBorder="1" applyAlignment="1">
      <alignment horizontal="left"/>
    </xf>
    <xf numFmtId="3" fontId="7" fillId="2" borderId="9" xfId="0" applyNumberFormat="1" applyFont="1" applyFill="1" applyBorder="1" applyAlignment="1">
      <alignment horizontal="left"/>
    </xf>
    <xf numFmtId="3" fontId="9" fillId="2" borderId="3" xfId="0" quotePrefix="1" applyNumberFormat="1" applyFont="1" applyFill="1" applyBorder="1" applyAlignment="1">
      <alignment horizontal="left"/>
    </xf>
    <xf numFmtId="1" fontId="7" fillId="2" borderId="6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left"/>
    </xf>
    <xf numFmtId="166" fontId="7" fillId="2" borderId="6" xfId="1" applyNumberFormat="1" applyFont="1" applyFill="1" applyBorder="1" applyAlignment="1"/>
    <xf numFmtId="3" fontId="9" fillId="2" borderId="10" xfId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left"/>
    </xf>
    <xf numFmtId="3" fontId="10" fillId="2" borderId="1" xfId="1" applyNumberFormat="1" applyFont="1" applyFill="1" applyBorder="1" applyAlignment="1">
      <alignment horizontal="center"/>
    </xf>
    <xf numFmtId="41" fontId="9" fillId="2" borderId="1" xfId="1" applyNumberFormat="1" applyFont="1" applyFill="1" applyBorder="1" applyAlignment="1">
      <alignment horizontal="right"/>
    </xf>
    <xf numFmtId="3" fontId="9" fillId="2" borderId="1" xfId="1" applyNumberFormat="1" applyFont="1" applyFill="1" applyBorder="1" applyAlignment="1">
      <alignment horizontal="center"/>
    </xf>
    <xf numFmtId="3" fontId="10" fillId="2" borderId="13" xfId="1" applyNumberFormat="1" applyFont="1" applyFill="1" applyBorder="1" applyAlignment="1">
      <alignment horizontal="center"/>
    </xf>
    <xf numFmtId="3" fontId="12" fillId="2" borderId="3" xfId="1" applyNumberFormat="1" applyFont="1" applyFill="1" applyBorder="1" applyAlignment="1"/>
    <xf numFmtId="3" fontId="9" fillId="2" borderId="0" xfId="0" applyNumberFormat="1" applyFont="1" applyFill="1" applyBorder="1" applyAlignment="1">
      <alignment horizontal="left"/>
    </xf>
    <xf numFmtId="41" fontId="7" fillId="2" borderId="7" xfId="1" applyNumberFormat="1" applyFont="1" applyFill="1" applyBorder="1" applyAlignment="1">
      <alignment horizontal="right"/>
    </xf>
    <xf numFmtId="3" fontId="11" fillId="2" borderId="0" xfId="1" applyNumberFormat="1" applyFont="1" applyFill="1" applyBorder="1" applyAlignment="1">
      <alignment horizontal="center"/>
    </xf>
    <xf numFmtId="0" fontId="11" fillId="2" borderId="10" xfId="0" applyFont="1" applyFill="1" applyBorder="1" applyAlignment="1"/>
    <xf numFmtId="0" fontId="7" fillId="2" borderId="3" xfId="0" applyFont="1" applyFill="1" applyBorder="1" applyAlignment="1">
      <alignment horizontal="left"/>
    </xf>
    <xf numFmtId="41" fontId="7" fillId="2" borderId="3" xfId="0" applyNumberFormat="1" applyFont="1" applyFill="1" applyBorder="1" applyAlignment="1"/>
    <xf numFmtId="0" fontId="9" fillId="2" borderId="3" xfId="0" quotePrefix="1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center"/>
    </xf>
    <xf numFmtId="0" fontId="10" fillId="2" borderId="3" xfId="0" quotePrefix="1" applyFont="1" applyFill="1" applyBorder="1" applyAlignment="1">
      <alignment horizontal="center"/>
    </xf>
    <xf numFmtId="41" fontId="7" fillId="2" borderId="3" xfId="1" applyNumberFormat="1" applyFont="1" applyFill="1" applyBorder="1" applyAlignment="1">
      <alignment horizontal="right"/>
    </xf>
    <xf numFmtId="0" fontId="12" fillId="2" borderId="3" xfId="0" applyFont="1" applyFill="1" applyBorder="1" applyAlignment="1"/>
    <xf numFmtId="3" fontId="7" fillId="2" borderId="3" xfId="0" quotePrefix="1" applyNumberFormat="1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41" fontId="3" fillId="2" borderId="0" xfId="2" applyFont="1" applyFill="1" applyBorder="1"/>
    <xf numFmtId="41" fontId="7" fillId="2" borderId="3" xfId="1" applyNumberFormat="1" applyFont="1" applyFill="1" applyBorder="1" applyAlignment="1"/>
    <xf numFmtId="3" fontId="9" fillId="2" borderId="3" xfId="0" applyNumberFormat="1" applyFont="1" applyFill="1" applyBorder="1"/>
    <xf numFmtId="3" fontId="3" fillId="2" borderId="3" xfId="0" applyNumberFormat="1" applyFont="1" applyFill="1" applyBorder="1"/>
    <xf numFmtId="3" fontId="7" fillId="2" borderId="3" xfId="0" applyNumberFormat="1" applyFont="1" applyFill="1" applyBorder="1"/>
    <xf numFmtId="41" fontId="7" fillId="2" borderId="3" xfId="1" applyNumberFormat="1" applyFont="1" applyFill="1" applyBorder="1" applyAlignment="1">
      <alignment horizontal="center"/>
    </xf>
    <xf numFmtId="41" fontId="7" fillId="2" borderId="3" xfId="0" applyNumberFormat="1" applyFont="1" applyFill="1" applyBorder="1" applyAlignment="1">
      <alignment horizontal="center"/>
    </xf>
    <xf numFmtId="3" fontId="7" fillId="2" borderId="3" xfId="0" quotePrefix="1" applyNumberFormat="1" applyFont="1" applyFill="1" applyBorder="1" applyAlignment="1">
      <alignment horizontal="center"/>
    </xf>
    <xf numFmtId="41" fontId="11" fillId="2" borderId="3" xfId="1" applyNumberFormat="1" applyFont="1" applyFill="1" applyBorder="1" applyAlignment="1">
      <alignment horizontal="center"/>
    </xf>
    <xf numFmtId="41" fontId="7" fillId="2" borderId="3" xfId="0" applyNumberFormat="1" applyFont="1" applyFill="1" applyBorder="1" applyAlignment="1">
      <alignment horizontal="right"/>
    </xf>
    <xf numFmtId="41" fontId="7" fillId="2" borderId="2" xfId="1" applyNumberFormat="1" applyFont="1" applyFill="1" applyBorder="1" applyAlignment="1"/>
    <xf numFmtId="0" fontId="3" fillId="2" borderId="0" xfId="0" applyFont="1" applyFill="1"/>
    <xf numFmtId="41" fontId="7" fillId="2" borderId="3" xfId="1" quotePrefix="1" applyNumberFormat="1" applyFont="1" applyFill="1" applyBorder="1" applyAlignment="1">
      <alignment horizontal="right"/>
    </xf>
    <xf numFmtId="41" fontId="3" fillId="2" borderId="3" xfId="2" quotePrefix="1" applyFont="1" applyFill="1" applyBorder="1" applyAlignment="1">
      <alignment horizontal="right"/>
    </xf>
    <xf numFmtId="0" fontId="12" fillId="2" borderId="10" xfId="0" applyFont="1" applyFill="1" applyBorder="1" applyAlignment="1"/>
    <xf numFmtId="41" fontId="12" fillId="2" borderId="3" xfId="0" applyNumberFormat="1" applyFont="1" applyFill="1" applyBorder="1" applyAlignment="1"/>
    <xf numFmtId="41" fontId="12" fillId="2" borderId="2" xfId="0" applyNumberFormat="1" applyFont="1" applyFill="1" applyBorder="1"/>
    <xf numFmtId="41" fontId="7" fillId="2" borderId="10" xfId="1" applyNumberFormat="1" applyFont="1" applyFill="1" applyBorder="1" applyAlignment="1"/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3" fontId="11" fillId="2" borderId="3" xfId="3" applyFont="1" applyFill="1" applyBorder="1" applyAlignment="1">
      <alignment horizontal="center"/>
    </xf>
    <xf numFmtId="41" fontId="11" fillId="2" borderId="3" xfId="3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9" fillId="2" borderId="3" xfId="1" applyNumberFormat="1" applyFont="1" applyFill="1" applyBorder="1" applyAlignment="1"/>
    <xf numFmtId="0" fontId="7" fillId="2" borderId="3" xfId="0" quotePrefix="1" applyFont="1" applyFill="1" applyBorder="1" applyAlignment="1">
      <alignment horizontal="left"/>
    </xf>
    <xf numFmtId="41" fontId="10" fillId="2" borderId="3" xfId="1" applyNumberFormat="1" applyFont="1" applyFill="1" applyBorder="1" applyAlignment="1">
      <alignment horizontal="right"/>
    </xf>
    <xf numFmtId="1" fontId="9" fillId="2" borderId="7" xfId="0" applyNumberFormat="1" applyFont="1" applyFill="1" applyBorder="1" applyAlignment="1">
      <alignment horizontal="center"/>
    </xf>
    <xf numFmtId="41" fontId="7" fillId="2" borderId="2" xfId="0" applyNumberFormat="1" applyFont="1" applyFill="1" applyBorder="1" applyAlignment="1"/>
    <xf numFmtId="41" fontId="3" fillId="2" borderId="2" xfId="2" applyFont="1" applyFill="1" applyBorder="1"/>
    <xf numFmtId="41" fontId="9" fillId="2" borderId="3" xfId="1" quotePrefix="1" applyNumberFormat="1" applyFont="1" applyFill="1" applyBorder="1" applyAlignment="1">
      <alignment horizontal="right"/>
    </xf>
    <xf numFmtId="41" fontId="7" fillId="2" borderId="10" xfId="0" applyNumberFormat="1" applyFont="1" applyFill="1" applyBorder="1" applyAlignment="1"/>
    <xf numFmtId="1" fontId="7" fillId="2" borderId="2" xfId="0" applyNumberFormat="1" applyFont="1" applyFill="1" applyBorder="1" applyAlignment="1">
      <alignment horizontal="center"/>
    </xf>
    <xf numFmtId="3" fontId="7" fillId="2" borderId="5" xfId="0" quotePrefix="1" applyNumberFormat="1" applyFont="1" applyFill="1" applyBorder="1" applyAlignment="1">
      <alignment horizontal="left"/>
    </xf>
    <xf numFmtId="3" fontId="9" fillId="2" borderId="6" xfId="0" quotePrefix="1" applyNumberFormat="1" applyFont="1" applyFill="1" applyBorder="1" applyAlignment="1">
      <alignment horizontal="center"/>
    </xf>
    <xf numFmtId="3" fontId="9" fillId="2" borderId="10" xfId="0" quotePrefix="1" applyNumberFormat="1" applyFont="1" applyFill="1" applyBorder="1" applyAlignment="1">
      <alignment horizontal="center"/>
    </xf>
    <xf numFmtId="3" fontId="10" fillId="2" borderId="10" xfId="0" quotePrefix="1" applyNumberFormat="1" applyFont="1" applyFill="1" applyBorder="1" applyAlignment="1">
      <alignment horizontal="center"/>
    </xf>
    <xf numFmtId="41" fontId="10" fillId="2" borderId="10" xfId="1" applyNumberFormat="1" applyFont="1" applyFill="1" applyBorder="1" applyAlignment="1">
      <alignment horizontal="center"/>
    </xf>
    <xf numFmtId="41" fontId="7" fillId="2" borderId="6" xfId="1" applyNumberFormat="1" applyFont="1" applyFill="1" applyBorder="1" applyAlignment="1"/>
    <xf numFmtId="41" fontId="3" fillId="2" borderId="2" xfId="2" quotePrefix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center"/>
    </xf>
    <xf numFmtId="3" fontId="9" fillId="2" borderId="10" xfId="0" quotePrefix="1" applyNumberFormat="1" applyFont="1" applyFill="1" applyBorder="1" applyAlignment="1">
      <alignment horizontal="left"/>
    </xf>
    <xf numFmtId="3" fontId="10" fillId="2" borderId="5" xfId="0" applyNumberFormat="1" applyFont="1" applyFill="1" applyBorder="1" applyAlignment="1">
      <alignment horizontal="center"/>
    </xf>
    <xf numFmtId="41" fontId="10" fillId="2" borderId="3" xfId="0" applyNumberFormat="1" applyFont="1" applyFill="1" applyBorder="1" applyAlignment="1">
      <alignment horizontal="center"/>
    </xf>
    <xf numFmtId="3" fontId="7" fillId="2" borderId="2" xfId="0" quotePrefix="1" applyNumberFormat="1" applyFont="1" applyFill="1" applyBorder="1" applyAlignment="1">
      <alignment horizontal="left"/>
    </xf>
    <xf numFmtId="3" fontId="10" fillId="2" borderId="8" xfId="0" quotePrefix="1" applyNumberFormat="1" applyFont="1" applyFill="1" applyBorder="1" applyAlignment="1">
      <alignment horizontal="center"/>
    </xf>
    <xf numFmtId="0" fontId="9" fillId="2" borderId="3" xfId="0" quotePrefix="1" applyFont="1" applyFill="1" applyBorder="1"/>
    <xf numFmtId="0" fontId="4" fillId="2" borderId="3" xfId="0" applyFont="1" applyFill="1" applyBorder="1"/>
    <xf numFmtId="166" fontId="7" fillId="2" borderId="3" xfId="1" applyNumberFormat="1" applyFont="1" applyFill="1" applyBorder="1"/>
    <xf numFmtId="0" fontId="9" fillId="2" borderId="0" xfId="0" quotePrefix="1" applyFont="1" applyFill="1"/>
    <xf numFmtId="0" fontId="9" fillId="2" borderId="0" xfId="0" quotePrefix="1" applyFont="1" applyFill="1" applyAlignment="1">
      <alignment horizontal="left"/>
    </xf>
    <xf numFmtId="3" fontId="7" fillId="2" borderId="0" xfId="0" quotePrefix="1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10" fillId="2" borderId="2" xfId="0" quotePrefix="1" applyNumberFormat="1" applyFont="1" applyFill="1" applyBorder="1" applyAlignment="1">
      <alignment horizontal="center"/>
    </xf>
    <xf numFmtId="41" fontId="10" fillId="2" borderId="2" xfId="0" applyNumberFormat="1" applyFont="1" applyFill="1" applyBorder="1" applyAlignment="1">
      <alignment horizontal="center"/>
    </xf>
    <xf numFmtId="3" fontId="10" fillId="2" borderId="4" xfId="1" applyNumberFormat="1" applyFont="1" applyFill="1" applyBorder="1" applyAlignment="1">
      <alignment horizontal="center"/>
    </xf>
    <xf numFmtId="3" fontId="7" fillId="2" borderId="4" xfId="0" quotePrefix="1" applyNumberFormat="1" applyFont="1" applyFill="1" applyBorder="1" applyAlignment="1">
      <alignment horizontal="left"/>
    </xf>
    <xf numFmtId="41" fontId="7" fillId="2" borderId="2" xfId="1" applyNumberFormat="1" applyFont="1" applyFill="1" applyBorder="1" applyAlignment="1">
      <alignment horizontal="right"/>
    </xf>
    <xf numFmtId="41" fontId="7" fillId="2" borderId="3" xfId="0" quotePrefix="1" applyNumberFormat="1" applyFont="1" applyFill="1" applyBorder="1" applyAlignment="1">
      <alignment horizontal="right"/>
    </xf>
    <xf numFmtId="41" fontId="9" fillId="2" borderId="3" xfId="0" quotePrefix="1" applyNumberFormat="1" applyFont="1" applyFill="1" applyBorder="1" applyAlignment="1">
      <alignment horizontal="right"/>
    </xf>
    <xf numFmtId="41" fontId="10" fillId="2" borderId="7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166" fontId="12" fillId="2" borderId="3" xfId="1" applyNumberFormat="1" applyFont="1" applyFill="1" applyBorder="1" applyAlignment="1"/>
    <xf numFmtId="3" fontId="7" fillId="2" borderId="10" xfId="0" applyNumberFormat="1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left"/>
    </xf>
    <xf numFmtId="41" fontId="10" fillId="2" borderId="4" xfId="1" applyNumberFormat="1" applyFont="1" applyFill="1" applyBorder="1" applyAlignment="1">
      <alignment horizontal="center"/>
    </xf>
    <xf numFmtId="41" fontId="7" fillId="2" borderId="2" xfId="0" quotePrefix="1" applyNumberFormat="1" applyFont="1" applyFill="1" applyBorder="1" applyAlignment="1">
      <alignment horizontal="right"/>
    </xf>
    <xf numFmtId="41" fontId="9" fillId="2" borderId="2" xfId="0" quotePrefix="1" applyNumberFormat="1" applyFont="1" applyFill="1" applyBorder="1" applyAlignment="1">
      <alignment horizontal="right"/>
    </xf>
    <xf numFmtId="41" fontId="12" fillId="2" borderId="3" xfId="1" applyNumberFormat="1" applyFont="1" applyFill="1" applyBorder="1" applyAlignment="1"/>
    <xf numFmtId="1" fontId="9" fillId="2" borderId="12" xfId="0" applyNumberFormat="1" applyFont="1" applyFill="1" applyBorder="1" applyAlignment="1">
      <alignment horizontal="center"/>
    </xf>
    <xf numFmtId="3" fontId="12" fillId="2" borderId="10" xfId="1" applyNumberFormat="1" applyFont="1" applyFill="1" applyBorder="1" applyAlignment="1"/>
    <xf numFmtId="41" fontId="13" fillId="2" borderId="3" xfId="1" applyNumberFormat="1" applyFont="1" applyFill="1" applyBorder="1" applyAlignment="1"/>
    <xf numFmtId="1" fontId="9" fillId="2" borderId="1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3" fontId="15" fillId="2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/>
    <xf numFmtId="0" fontId="7" fillId="3" borderId="3" xfId="0" applyFont="1" applyFill="1" applyBorder="1" applyAlignment="1">
      <alignment horizontal="center"/>
    </xf>
    <xf numFmtId="41" fontId="9" fillId="2" borderId="13" xfId="1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 wrapText="1"/>
    </xf>
    <xf numFmtId="0" fontId="17" fillId="2" borderId="3" xfId="0" quotePrefix="1" applyFont="1" applyFill="1" applyBorder="1" applyAlignment="1">
      <alignment horizontal="left" vertical="center"/>
    </xf>
    <xf numFmtId="0" fontId="17" fillId="2" borderId="3" xfId="0" quotePrefix="1" applyFont="1" applyFill="1" applyBorder="1" applyAlignment="1">
      <alignment horizontal="left" vertical="center" wrapText="1"/>
    </xf>
    <xf numFmtId="43" fontId="16" fillId="2" borderId="3" xfId="1" quotePrefix="1" applyFont="1" applyFill="1" applyBorder="1" applyAlignment="1">
      <alignment horizontal="right" vertical="center"/>
    </xf>
    <xf numFmtId="43" fontId="17" fillId="2" borderId="3" xfId="1" quotePrefix="1" applyFont="1" applyFill="1" applyBorder="1" applyAlignment="1">
      <alignment horizontal="right" vertical="center"/>
    </xf>
    <xf numFmtId="43" fontId="16" fillId="2" borderId="3" xfId="1" quotePrefix="1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center"/>
    </xf>
    <xf numFmtId="41" fontId="7" fillId="2" borderId="6" xfId="0" applyNumberFormat="1" applyFont="1" applyFill="1" applyBorder="1" applyAlignment="1"/>
    <xf numFmtId="3" fontId="9" fillId="3" borderId="3" xfId="0" quotePrefix="1" applyNumberFormat="1" applyFont="1" applyFill="1" applyBorder="1" applyAlignment="1">
      <alignment horizontal="left"/>
    </xf>
    <xf numFmtId="3" fontId="11" fillId="2" borderId="6" xfId="1" applyNumberFormat="1" applyFont="1" applyFill="1" applyBorder="1" applyAlignment="1">
      <alignment horizontal="center"/>
    </xf>
    <xf numFmtId="0" fontId="19" fillId="2" borderId="3" xfId="0" quotePrefix="1" applyFont="1" applyFill="1" applyBorder="1" applyAlignment="1">
      <alignment horizontal="left" vertical="center"/>
    </xf>
    <xf numFmtId="3" fontId="18" fillId="3" borderId="3" xfId="0" quotePrefix="1" applyNumberFormat="1" applyFont="1" applyFill="1" applyBorder="1" applyAlignment="1">
      <alignment horizontal="left"/>
    </xf>
    <xf numFmtId="3" fontId="9" fillId="3" borderId="3" xfId="0" applyNumberFormat="1" applyFont="1" applyFill="1" applyBorder="1" applyAlignment="1">
      <alignment horizontal="left"/>
    </xf>
    <xf numFmtId="41" fontId="9" fillId="2" borderId="3" xfId="1" applyNumberFormat="1" applyFont="1" applyFill="1" applyBorder="1" applyAlignment="1">
      <alignment horizontal="center"/>
    </xf>
    <xf numFmtId="3" fontId="9" fillId="2" borderId="14" xfId="1" applyNumberFormat="1" applyFont="1" applyFill="1" applyBorder="1" applyAlignment="1">
      <alignment horizontal="center"/>
    </xf>
    <xf numFmtId="3" fontId="16" fillId="2" borderId="2" xfId="4" quotePrefix="1" applyNumberFormat="1" applyFont="1" applyFill="1" applyBorder="1" applyAlignment="1">
      <alignment horizontal="left" vertical="center" wrapText="1"/>
    </xf>
    <xf numFmtId="41" fontId="10" fillId="2" borderId="2" xfId="1" applyNumberFormat="1" applyFont="1" applyFill="1" applyBorder="1" applyAlignment="1">
      <alignment horizontal="center"/>
    </xf>
    <xf numFmtId="0" fontId="9" fillId="0" borderId="3" xfId="4" applyFont="1" applyBorder="1"/>
    <xf numFmtId="3" fontId="9" fillId="2" borderId="3" xfId="4" applyNumberFormat="1" applyFont="1" applyFill="1" applyBorder="1" applyAlignment="1">
      <alignment vertical="center" wrapText="1"/>
    </xf>
    <xf numFmtId="0" fontId="9" fillId="2" borderId="3" xfId="4" applyFont="1" applyFill="1" applyBorder="1" applyAlignment="1">
      <alignment vertical="center" wrapText="1"/>
    </xf>
    <xf numFmtId="0" fontId="9" fillId="0" borderId="3" xfId="4" applyFont="1" applyBorder="1" applyAlignment="1">
      <alignment vertical="center" wrapText="1"/>
    </xf>
    <xf numFmtId="0" fontId="9" fillId="0" borderId="3" xfId="4" applyFont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4" quotePrefix="1" applyFont="1" applyFill="1" applyBorder="1" applyAlignment="1">
      <alignment wrapText="1"/>
    </xf>
    <xf numFmtId="3" fontId="9" fillId="3" borderId="0" xfId="0" quotePrefix="1" applyNumberFormat="1" applyFont="1" applyFill="1" applyBorder="1" applyAlignment="1">
      <alignment horizontal="left"/>
    </xf>
    <xf numFmtId="0" fontId="4" fillId="2" borderId="0" xfId="0" applyFont="1" applyFill="1"/>
    <xf numFmtId="1" fontId="7" fillId="0" borderId="3" xfId="0" applyNumberFormat="1" applyFont="1" applyFill="1" applyBorder="1" applyAlignment="1">
      <alignment horizontal="center"/>
    </xf>
    <xf numFmtId="3" fontId="21" fillId="3" borderId="3" xfId="0" quotePrefix="1" applyNumberFormat="1" applyFont="1" applyFill="1" applyBorder="1" applyAlignment="1">
      <alignment horizontal="left"/>
    </xf>
    <xf numFmtId="3" fontId="9" fillId="2" borderId="14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41" fontId="9" fillId="2" borderId="14" xfId="1" applyNumberFormat="1" applyFont="1" applyFill="1" applyBorder="1" applyAlignment="1">
      <alignment horizontal="right"/>
    </xf>
    <xf numFmtId="166" fontId="9" fillId="2" borderId="3" xfId="1" applyNumberFormat="1" applyFont="1" applyFill="1" applyBorder="1" applyAlignment="1">
      <alignment wrapText="1"/>
    </xf>
    <xf numFmtId="0" fontId="22" fillId="3" borderId="3" xfId="0" quotePrefix="1" applyFont="1" applyFill="1" applyBorder="1" applyAlignment="1">
      <alignment wrapText="1"/>
    </xf>
    <xf numFmtId="3" fontId="9" fillId="3" borderId="4" xfId="0" quotePrefix="1" applyNumberFormat="1" applyFont="1" applyFill="1" applyBorder="1" applyAlignment="1">
      <alignment horizontal="left"/>
    </xf>
    <xf numFmtId="3" fontId="9" fillId="2" borderId="15" xfId="0" quotePrefix="1" applyNumberFormat="1" applyFont="1" applyFill="1" applyBorder="1" applyAlignment="1">
      <alignment horizontal="center"/>
    </xf>
    <xf numFmtId="3" fontId="16" fillId="3" borderId="3" xfId="0" quotePrefix="1" applyNumberFormat="1" applyFont="1" applyFill="1" applyBorder="1" applyAlignment="1">
      <alignment horizontal="left"/>
    </xf>
    <xf numFmtId="0" fontId="16" fillId="3" borderId="3" xfId="0" quotePrefix="1" applyFont="1" applyFill="1" applyBorder="1" applyAlignment="1">
      <alignment horizontal="left"/>
    </xf>
    <xf numFmtId="41" fontId="9" fillId="2" borderId="15" xfId="1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wrapText="1"/>
    </xf>
    <xf numFmtId="41" fontId="9" fillId="2" borderId="3" xfId="5" applyFont="1" applyFill="1" applyBorder="1" applyAlignment="1">
      <alignment wrapText="1"/>
    </xf>
    <xf numFmtId="0" fontId="16" fillId="3" borderId="3" xfId="0" quotePrefix="1" applyFont="1" applyFill="1" applyBorder="1" applyAlignment="1">
      <alignment wrapText="1"/>
    </xf>
    <xf numFmtId="166" fontId="9" fillId="2" borderId="10" xfId="1" applyNumberFormat="1" applyFont="1" applyFill="1" applyBorder="1" applyAlignment="1">
      <alignment wrapText="1"/>
    </xf>
    <xf numFmtId="166" fontId="9" fillId="2" borderId="6" xfId="1" applyNumberFormat="1" applyFont="1" applyFill="1" applyBorder="1" applyAlignment="1">
      <alignment wrapText="1"/>
    </xf>
    <xf numFmtId="0" fontId="26" fillId="2" borderId="3" xfId="4" applyFont="1" applyFill="1" applyBorder="1" applyAlignment="1">
      <alignment vertical="top"/>
    </xf>
    <xf numFmtId="0" fontId="25" fillId="2" borderId="3" xfId="4" applyFont="1" applyFill="1" applyBorder="1" applyAlignment="1">
      <alignment vertical="top" wrapText="1"/>
    </xf>
    <xf numFmtId="0" fontId="25" fillId="0" borderId="3" xfId="4" applyFont="1" applyBorder="1" applyAlignment="1">
      <alignment vertical="top"/>
    </xf>
    <xf numFmtId="0" fontId="3" fillId="2" borderId="3" xfId="4" applyFont="1" applyFill="1" applyBorder="1" applyAlignment="1">
      <alignment vertical="center" wrapText="1"/>
    </xf>
    <xf numFmtId="3" fontId="6" fillId="2" borderId="3" xfId="1" applyNumberFormat="1" applyFont="1" applyFill="1" applyBorder="1" applyAlignment="1"/>
    <xf numFmtId="0" fontId="4" fillId="2" borderId="6" xfId="0" applyFont="1" applyFill="1" applyBorder="1" applyAlignment="1"/>
    <xf numFmtId="3" fontId="10" fillId="2" borderId="3" xfId="1" applyNumberFormat="1" applyFont="1" applyFill="1" applyBorder="1" applyAlignment="1"/>
    <xf numFmtId="3" fontId="10" fillId="2" borderId="2" xfId="1" applyNumberFormat="1" applyFont="1" applyFill="1" applyBorder="1" applyAlignment="1"/>
    <xf numFmtId="3" fontId="11" fillId="2" borderId="3" xfId="1" applyNumberFormat="1" applyFont="1" applyFill="1" applyBorder="1" applyAlignment="1"/>
    <xf numFmtId="3" fontId="10" fillId="2" borderId="6" xfId="1" applyNumberFormat="1" applyFont="1" applyFill="1" applyBorder="1" applyAlignment="1"/>
    <xf numFmtId="0" fontId="10" fillId="2" borderId="3" xfId="0" applyFont="1" applyFill="1" applyBorder="1" applyAlignment="1"/>
    <xf numFmtId="0" fontId="11" fillId="2" borderId="2" xfId="0" applyFont="1" applyFill="1" applyBorder="1" applyAlignment="1"/>
    <xf numFmtId="3" fontId="11" fillId="2" borderId="6" xfId="3" applyFont="1" applyFill="1" applyBorder="1" applyAlignment="1"/>
    <xf numFmtId="3" fontId="11" fillId="2" borderId="10" xfId="3" applyFont="1" applyFill="1" applyBorder="1" applyAlignment="1"/>
    <xf numFmtId="0" fontId="10" fillId="2" borderId="10" xfId="0" applyFont="1" applyFill="1" applyBorder="1" applyAlignment="1"/>
    <xf numFmtId="3" fontId="10" fillId="2" borderId="10" xfId="1" applyNumberFormat="1" applyFont="1" applyFill="1" applyBorder="1" applyAlignment="1"/>
    <xf numFmtId="41" fontId="10" fillId="2" borderId="3" xfId="1" applyNumberFormat="1" applyFont="1" applyFill="1" applyBorder="1" applyAlignment="1"/>
    <xf numFmtId="0" fontId="10" fillId="2" borderId="0" xfId="0" applyFont="1" applyFill="1" applyAlignment="1"/>
    <xf numFmtId="0" fontId="4" fillId="2" borderId="0" xfId="0" applyFont="1" applyFill="1" applyAlignment="1"/>
    <xf numFmtId="3" fontId="11" fillId="2" borderId="3" xfId="3" applyFont="1" applyFill="1" applyBorder="1" applyAlignment="1"/>
    <xf numFmtId="0" fontId="9" fillId="2" borderId="3" xfId="0" applyFont="1" applyFill="1" applyBorder="1" applyAlignment="1">
      <alignment vertical="center"/>
    </xf>
    <xf numFmtId="0" fontId="10" fillId="2" borderId="2" xfId="0" applyFont="1" applyFill="1" applyBorder="1" applyAlignment="1"/>
    <xf numFmtId="3" fontId="10" fillId="2" borderId="3" xfId="0" applyNumberFormat="1" applyFont="1" applyFill="1" applyBorder="1" applyAlignment="1"/>
    <xf numFmtId="166" fontId="9" fillId="2" borderId="3" xfId="1" quotePrefix="1" applyNumberFormat="1" applyFont="1" applyFill="1" applyBorder="1" applyAlignment="1">
      <alignment wrapText="1"/>
    </xf>
    <xf numFmtId="41" fontId="9" fillId="2" borderId="14" xfId="1" quotePrefix="1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wrapText="1"/>
    </xf>
    <xf numFmtId="41" fontId="9" fillId="2" borderId="5" xfId="5" applyFont="1" applyFill="1" applyBorder="1" applyAlignment="1">
      <alignment wrapText="1"/>
    </xf>
    <xf numFmtId="3" fontId="9" fillId="2" borderId="9" xfId="0" quotePrefix="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/>
    <xf numFmtId="3" fontId="24" fillId="2" borderId="3" xfId="4" quotePrefix="1" applyNumberFormat="1" applyFont="1" applyFill="1" applyBorder="1" applyAlignment="1">
      <alignment horizontal="left" vertical="top"/>
    </xf>
    <xf numFmtId="41" fontId="9" fillId="2" borderId="2" xfId="1" applyNumberFormat="1" applyFont="1" applyFill="1" applyBorder="1" applyAlignment="1">
      <alignment horizontal="center"/>
    </xf>
    <xf numFmtId="41" fontId="23" fillId="2" borderId="3" xfId="2" applyFont="1" applyFill="1" applyBorder="1" applyAlignment="1">
      <alignment vertical="top" wrapText="1"/>
    </xf>
    <xf numFmtId="41" fontId="12" fillId="2" borderId="0" xfId="2" applyFont="1" applyFill="1" applyBorder="1"/>
    <xf numFmtId="3" fontId="7" fillId="3" borderId="3" xfId="0" quotePrefix="1" applyNumberFormat="1" applyFont="1" applyFill="1" applyBorder="1" applyAlignment="1">
      <alignment horizontal="left"/>
    </xf>
    <xf numFmtId="41" fontId="25" fillId="0" borderId="3" xfId="2" applyFont="1" applyBorder="1" applyAlignment="1">
      <alignment horizontal="center" vertical="top"/>
    </xf>
    <xf numFmtId="41" fontId="25" fillId="0" borderId="3" xfId="2" applyFont="1" applyBorder="1" applyAlignment="1">
      <alignment horizontal="right" vertical="top"/>
    </xf>
    <xf numFmtId="41" fontId="25" fillId="2" borderId="3" xfId="2" applyFont="1" applyFill="1" applyBorder="1" applyAlignment="1">
      <alignment vertical="top" wrapText="1"/>
    </xf>
    <xf numFmtId="41" fontId="25" fillId="2" borderId="3" xfId="2" applyFont="1" applyFill="1" applyBorder="1" applyAlignment="1">
      <alignment horizontal="center" vertical="top" wrapText="1"/>
    </xf>
    <xf numFmtId="41" fontId="25" fillId="2" borderId="3" xfId="2" applyFont="1" applyFill="1" applyBorder="1" applyAlignment="1">
      <alignment horizontal="right" vertical="top" wrapText="1"/>
    </xf>
    <xf numFmtId="41" fontId="9" fillId="3" borderId="3" xfId="1" applyNumberFormat="1" applyFont="1" applyFill="1" applyBorder="1" applyAlignment="1">
      <alignment horizontal="right"/>
    </xf>
    <xf numFmtId="3" fontId="10" fillId="3" borderId="3" xfId="1" applyNumberFormat="1" applyFont="1" applyFill="1" applyBorder="1" applyAlignment="1"/>
    <xf numFmtId="0" fontId="10" fillId="3" borderId="3" xfId="0" applyFont="1" applyFill="1" applyBorder="1"/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0" fillId="0" borderId="3" xfId="0" applyFont="1" applyFill="1" applyBorder="1"/>
    <xf numFmtId="41" fontId="9" fillId="0" borderId="3" xfId="1" applyNumberFormat="1" applyFont="1" applyFill="1" applyBorder="1" applyAlignment="1">
      <alignment horizontal="right"/>
    </xf>
    <xf numFmtId="3" fontId="9" fillId="0" borderId="3" xfId="0" quotePrefix="1" applyNumberFormat="1" applyFont="1" applyFill="1" applyBorder="1" applyAlignment="1">
      <alignment horizontal="center"/>
    </xf>
    <xf numFmtId="3" fontId="10" fillId="0" borderId="3" xfId="0" quotePrefix="1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/>
    <xf numFmtId="41" fontId="10" fillId="0" borderId="3" xfId="1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3" fontId="11" fillId="3" borderId="3" xfId="1" applyNumberFormat="1" applyFont="1" applyFill="1" applyBorder="1" applyAlignment="1">
      <alignment horizontal="center"/>
    </xf>
    <xf numFmtId="3" fontId="12" fillId="3" borderId="10" xfId="1" applyNumberFormat="1" applyFont="1" applyFill="1" applyBorder="1" applyAlignment="1"/>
    <xf numFmtId="41" fontId="7" fillId="3" borderId="3" xfId="1" applyNumberFormat="1" applyFont="1" applyFill="1" applyBorder="1" applyAlignment="1"/>
    <xf numFmtId="3" fontId="7" fillId="3" borderId="5" xfId="0" quotePrefix="1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9" fillId="3" borderId="3" xfId="1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0" fillId="3" borderId="6" xfId="1" applyNumberFormat="1" applyFont="1" applyFill="1" applyBorder="1" applyAlignment="1"/>
    <xf numFmtId="41" fontId="10" fillId="3" borderId="0" xfId="1" applyNumberFormat="1" applyFont="1" applyFill="1" applyBorder="1" applyAlignment="1">
      <alignment horizontal="center"/>
    </xf>
    <xf numFmtId="41" fontId="7" fillId="3" borderId="6" xfId="1" applyNumberFormat="1" applyFont="1" applyFill="1" applyBorder="1" applyAlignment="1">
      <alignment horizontal="right"/>
    </xf>
    <xf numFmtId="3" fontId="9" fillId="3" borderId="0" xfId="1" applyNumberFormat="1" applyFont="1" applyFill="1" applyBorder="1" applyAlignment="1">
      <alignment horizontal="center"/>
    </xf>
    <xf numFmtId="3" fontId="10" fillId="3" borderId="6" xfId="1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right"/>
    </xf>
    <xf numFmtId="41" fontId="7" fillId="3" borderId="3" xfId="1" applyNumberFormat="1" applyFont="1" applyFill="1" applyBorder="1" applyAlignment="1">
      <alignment horizontal="right"/>
    </xf>
    <xf numFmtId="3" fontId="12" fillId="3" borderId="3" xfId="1" applyNumberFormat="1" applyFont="1" applyFill="1" applyBorder="1" applyAlignment="1"/>
    <xf numFmtId="3" fontId="7" fillId="3" borderId="3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11" fillId="3" borderId="3" xfId="1" applyNumberFormat="1" applyFont="1" applyFill="1" applyBorder="1" applyAlignment="1"/>
    <xf numFmtId="41" fontId="11" fillId="3" borderId="3" xfId="1" applyNumberFormat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right"/>
    </xf>
    <xf numFmtId="3" fontId="13" fillId="3" borderId="3" xfId="0" quotePrefix="1" applyNumberFormat="1" applyFont="1" applyFill="1" applyBorder="1" applyAlignment="1">
      <alignment horizontal="center"/>
    </xf>
    <xf numFmtId="3" fontId="11" fillId="3" borderId="3" xfId="0" quotePrefix="1" applyNumberFormat="1" applyFont="1" applyFill="1" applyBorder="1" applyAlignment="1">
      <alignment horizontal="center"/>
    </xf>
    <xf numFmtId="3" fontId="13" fillId="3" borderId="3" xfId="1" applyNumberFormat="1" applyFont="1" applyFill="1" applyBorder="1" applyAlignment="1"/>
    <xf numFmtId="41" fontId="13" fillId="3" borderId="3" xfId="1" applyNumberFormat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right"/>
    </xf>
    <xf numFmtId="3" fontId="13" fillId="3" borderId="3" xfId="1" applyNumberFormat="1" applyFont="1" applyFill="1" applyBorder="1" applyAlignment="1">
      <alignment horizontal="center"/>
    </xf>
    <xf numFmtId="166" fontId="13" fillId="3" borderId="3" xfId="1" applyNumberFormat="1" applyFont="1" applyFill="1" applyBorder="1" applyAlignment="1"/>
    <xf numFmtId="0" fontId="16" fillId="2" borderId="3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3" fontId="29" fillId="2" borderId="3" xfId="1" applyNumberFormat="1" applyFont="1" applyFill="1" applyBorder="1" applyAlignment="1">
      <alignment horizontal="center"/>
    </xf>
    <xf numFmtId="41" fontId="29" fillId="2" borderId="3" xfId="1" applyNumberFormat="1" applyFont="1" applyFill="1" applyBorder="1" applyAlignment="1">
      <alignment horizontal="center"/>
    </xf>
    <xf numFmtId="0" fontId="16" fillId="2" borderId="3" xfId="0" quotePrefix="1" applyFont="1" applyFill="1" applyBorder="1" applyAlignment="1">
      <alignment horizontal="center"/>
    </xf>
    <xf numFmtId="0" fontId="29" fillId="2" borderId="3" xfId="0" quotePrefix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left" wrapText="1"/>
    </xf>
    <xf numFmtId="1" fontId="13" fillId="2" borderId="3" xfId="0" applyNumberFormat="1" applyFont="1" applyFill="1" applyBorder="1" applyAlignment="1">
      <alignment horizontal="right"/>
    </xf>
    <xf numFmtId="3" fontId="13" fillId="2" borderId="3" xfId="0" quotePrefix="1" applyNumberFormat="1" applyFont="1" applyFill="1" applyBorder="1" applyAlignment="1">
      <alignment horizontal="center"/>
    </xf>
    <xf numFmtId="3" fontId="13" fillId="2" borderId="3" xfId="1" applyNumberFormat="1" applyFont="1" applyFill="1" applyBorder="1" applyAlignment="1"/>
    <xf numFmtId="41" fontId="13" fillId="2" borderId="3" xfId="1" applyNumberFormat="1" applyFont="1" applyFill="1" applyBorder="1" applyAlignment="1">
      <alignment horizontal="center"/>
    </xf>
    <xf numFmtId="3" fontId="13" fillId="2" borderId="3" xfId="1" applyNumberFormat="1" applyFont="1" applyFill="1" applyBorder="1" applyAlignment="1">
      <alignment horizontal="center"/>
    </xf>
    <xf numFmtId="166" fontId="13" fillId="2" borderId="3" xfId="1" applyNumberFormat="1" applyFont="1" applyFill="1" applyBorder="1" applyAlignment="1"/>
    <xf numFmtId="0" fontId="7" fillId="2" borderId="5" xfId="0" applyFont="1" applyFill="1" applyBorder="1" applyAlignment="1">
      <alignment horizontal="left"/>
    </xf>
    <xf numFmtId="3" fontId="7" fillId="2" borderId="8" xfId="0" applyNumberFormat="1" applyFont="1" applyFill="1" applyBorder="1" applyAlignment="1">
      <alignment horizontal="right"/>
    </xf>
    <xf numFmtId="41" fontId="7" fillId="2" borderId="6" xfId="1" applyNumberFormat="1" applyFont="1" applyFill="1" applyBorder="1" applyAlignment="1">
      <alignment horizontal="right"/>
    </xf>
    <xf numFmtId="41" fontId="28" fillId="2" borderId="3" xfId="1" applyNumberFormat="1" applyFont="1" applyFill="1" applyBorder="1" applyAlignment="1"/>
    <xf numFmtId="0" fontId="7" fillId="2" borderId="10" xfId="0" applyFont="1" applyFill="1" applyBorder="1" applyAlignment="1">
      <alignment horizontal="center"/>
    </xf>
    <xf numFmtId="3" fontId="7" fillId="2" borderId="5" xfId="0" quotePrefix="1" applyNumberFormat="1" applyFont="1" applyFill="1" applyBorder="1" applyAlignment="1">
      <alignment horizontal="right"/>
    </xf>
    <xf numFmtId="41" fontId="9" fillId="2" borderId="3" xfId="0" applyNumberFormat="1" applyFont="1" applyFill="1" applyBorder="1" applyAlignment="1"/>
    <xf numFmtId="3" fontId="16" fillId="2" borderId="3" xfId="0" quotePrefix="1" applyNumberFormat="1" applyFont="1" applyFill="1" applyBorder="1" applyAlignment="1">
      <alignment horizontal="center"/>
    </xf>
    <xf numFmtId="3" fontId="29" fillId="2" borderId="3" xfId="0" quotePrefix="1" applyNumberFormat="1" applyFont="1" applyFill="1" applyBorder="1" applyAlignment="1">
      <alignment horizontal="center"/>
    </xf>
    <xf numFmtId="41" fontId="32" fillId="2" borderId="3" xfId="1" applyNumberFormat="1" applyFont="1" applyFill="1" applyBorder="1" applyAlignment="1">
      <alignment horizontal="right"/>
    </xf>
    <xf numFmtId="3" fontId="16" fillId="2" borderId="3" xfId="1" applyNumberFormat="1" applyFont="1" applyFill="1" applyBorder="1" applyAlignment="1">
      <alignment horizontal="center"/>
    </xf>
    <xf numFmtId="41" fontId="16" fillId="2" borderId="3" xfId="1" applyNumberFormat="1" applyFont="1" applyFill="1" applyBorder="1" applyAlignment="1"/>
    <xf numFmtId="3" fontId="16" fillId="2" borderId="3" xfId="1" applyNumberFormat="1" applyFont="1" applyFill="1" applyBorder="1" applyAlignment="1"/>
    <xf numFmtId="41" fontId="16" fillId="2" borderId="3" xfId="1" applyNumberFormat="1" applyFont="1" applyFill="1" applyBorder="1" applyAlignment="1">
      <alignment horizontal="center"/>
    </xf>
    <xf numFmtId="3" fontId="16" fillId="2" borderId="3" xfId="0" applyNumberFormat="1" applyFont="1" applyFill="1" applyBorder="1"/>
    <xf numFmtId="3" fontId="9" fillId="0" borderId="3" xfId="0" quotePrefix="1" applyNumberFormat="1" applyFont="1" applyFill="1" applyBorder="1" applyAlignment="1">
      <alignment horizontal="left" wrapText="1"/>
    </xf>
    <xf numFmtId="41" fontId="16" fillId="2" borderId="3" xfId="1" applyNumberFormat="1" applyFont="1" applyFill="1" applyBorder="1" applyAlignment="1">
      <alignment horizontal="right"/>
    </xf>
    <xf numFmtId="41" fontId="16" fillId="2" borderId="3" xfId="1" applyNumberFormat="1" applyFont="1" applyFill="1" applyBorder="1"/>
    <xf numFmtId="41" fontId="29" fillId="2" borderId="3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11" fillId="2" borderId="8" xfId="1" applyNumberFormat="1" applyFont="1" applyFill="1" applyBorder="1" applyAlignment="1">
      <alignment horizontal="center"/>
    </xf>
    <xf numFmtId="41" fontId="12" fillId="2" borderId="14" xfId="1" applyNumberFormat="1" applyFont="1" applyFill="1" applyBorder="1" applyAlignment="1"/>
    <xf numFmtId="41" fontId="29" fillId="2" borderId="3" xfId="1" applyNumberFormat="1" applyFont="1" applyFill="1" applyBorder="1" applyAlignment="1">
      <alignment horizontal="right"/>
    </xf>
    <xf numFmtId="3" fontId="16" fillId="2" borderId="3" xfId="1" applyNumberFormat="1" applyFont="1" applyFill="1" applyBorder="1" applyAlignment="1">
      <alignment horizontal="right"/>
    </xf>
    <xf numFmtId="3" fontId="29" fillId="2" borderId="3" xfId="1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left"/>
    </xf>
    <xf numFmtId="3" fontId="4" fillId="2" borderId="3" xfId="3" applyFont="1" applyFill="1" applyBorder="1" applyAlignment="1">
      <alignment horizontal="center"/>
    </xf>
    <xf numFmtId="3" fontId="11" fillId="2" borderId="3" xfId="1" applyNumberFormat="1" applyFont="1" applyFill="1" applyBorder="1" applyAlignment="1">
      <alignment horizontal="left"/>
    </xf>
    <xf numFmtId="3" fontId="32" fillId="2" borderId="3" xfId="0" applyNumberFormat="1" applyFont="1" applyFill="1" applyBorder="1"/>
    <xf numFmtId="3" fontId="9" fillId="2" borderId="3" xfId="0" quotePrefix="1" applyNumberFormat="1" applyFont="1" applyFill="1" applyBorder="1" applyAlignment="1"/>
    <xf numFmtId="3" fontId="7" fillId="2" borderId="3" xfId="0" quotePrefix="1" applyNumberFormat="1" applyFont="1" applyFill="1" applyBorder="1" applyAlignment="1"/>
    <xf numFmtId="41" fontId="13" fillId="2" borderId="3" xfId="2" applyFont="1" applyFill="1" applyBorder="1"/>
    <xf numFmtId="41" fontId="9" fillId="2" borderId="3" xfId="1" applyNumberFormat="1" applyFont="1" applyFill="1" applyBorder="1" applyAlignment="1"/>
    <xf numFmtId="3" fontId="11" fillId="2" borderId="10" xfId="1" applyNumberFormat="1" applyFont="1" applyFill="1" applyBorder="1" applyAlignment="1">
      <alignment horizontal="center"/>
    </xf>
    <xf numFmtId="41" fontId="9" fillId="2" borderId="6" xfId="1" applyNumberFormat="1" applyFont="1" applyFill="1" applyBorder="1" applyAlignment="1"/>
    <xf numFmtId="166" fontId="17" fillId="2" borderId="3" xfId="1" quotePrefix="1" applyNumberFormat="1" applyFont="1" applyFill="1" applyBorder="1" applyAlignment="1">
      <alignment horizontal="right" vertical="center" indent="3"/>
    </xf>
    <xf numFmtId="3" fontId="13" fillId="2" borderId="9" xfId="0" quotePrefix="1" applyNumberFormat="1" applyFont="1" applyFill="1" applyBorder="1" applyAlignment="1">
      <alignment horizontal="right"/>
    </xf>
    <xf numFmtId="3" fontId="13" fillId="2" borderId="8" xfId="0" quotePrefix="1" applyNumberFormat="1" applyFont="1" applyFill="1" applyBorder="1" applyAlignment="1">
      <alignment horizontal="right"/>
    </xf>
    <xf numFmtId="3" fontId="13" fillId="2" borderId="14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7" fillId="3" borderId="14" xfId="0" applyNumberFormat="1" applyFont="1" applyFill="1" applyBorder="1" applyAlignment="1">
      <alignment horizontal="right"/>
    </xf>
    <xf numFmtId="3" fontId="9" fillId="2" borderId="9" xfId="0" quotePrefix="1" applyNumberFormat="1" applyFont="1" applyFill="1" applyBorder="1" applyAlignment="1">
      <alignment horizontal="center"/>
    </xf>
    <xf numFmtId="3" fontId="9" fillId="2" borderId="8" xfId="0" quotePrefix="1" applyNumberFormat="1" applyFont="1" applyFill="1" applyBorder="1" applyAlignment="1">
      <alignment horizontal="center"/>
    </xf>
    <xf numFmtId="3" fontId="9" fillId="2" borderId="14" xfId="0" quotePrefix="1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</cellXfs>
  <cellStyles count="21">
    <cellStyle name="Comma" xfId="1" builtinId="3"/>
    <cellStyle name="Comma [0]" xfId="2" builtinId="6"/>
    <cellStyle name="Comma [0] 2" xfId="5"/>
    <cellStyle name="Comma [0] 3" xfId="6"/>
    <cellStyle name="Comma [0] 4" xfId="20"/>
    <cellStyle name="Comma 10" xfId="15"/>
    <cellStyle name="Comma 11" xfId="16"/>
    <cellStyle name="Comma 12" xfId="17"/>
    <cellStyle name="Comma 13" xfId="18"/>
    <cellStyle name="Comma 14" xfId="19"/>
    <cellStyle name="Comma 2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Comma 9" xfId="14"/>
    <cellStyle name="Comma0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0"/>
  <sheetViews>
    <sheetView topLeftCell="A162" zoomScale="60" zoomScaleNormal="60" workbookViewId="0">
      <selection activeCell="H133" sqref="H133"/>
    </sheetView>
  </sheetViews>
  <sheetFormatPr defaultRowHeight="15.75" x14ac:dyDescent="0.25"/>
  <cols>
    <col min="1" max="1" width="4.85546875" style="2" customWidth="1"/>
    <col min="2" max="2" width="6" style="2" customWidth="1"/>
    <col min="3" max="3" width="75.140625" style="266" customWidth="1"/>
    <col min="4" max="4" width="4.5703125" style="267" customWidth="1"/>
    <col min="5" max="5" width="9.5703125" style="268" customWidth="1"/>
    <col min="6" max="6" width="11.5703125" style="336" customWidth="1"/>
    <col min="7" max="7" width="17.85546875" style="24" bestFit="1" customWidth="1"/>
    <col min="8" max="8" width="23.140625" style="185" bestFit="1" customWidth="1"/>
    <col min="9" max="9" width="11" style="2" customWidth="1"/>
    <col min="10" max="10" width="22.7109375" style="24" customWidth="1"/>
    <col min="11" max="11" width="11.5703125" style="24" customWidth="1"/>
    <col min="12" max="12" width="20" style="269" bestFit="1" customWidth="1"/>
    <col min="13" max="13" width="18.7109375" style="1" customWidth="1"/>
    <col min="14" max="14" width="9.140625" style="2" customWidth="1"/>
    <col min="15" max="15" width="19" style="2" customWidth="1"/>
    <col min="16" max="240" width="9.140625" style="2"/>
    <col min="241" max="241" width="4.85546875" style="2" customWidth="1"/>
    <col min="242" max="242" width="6" style="2" customWidth="1"/>
    <col min="243" max="243" width="56" style="2" customWidth="1"/>
    <col min="244" max="245" width="4.5703125" style="2" customWidth="1"/>
    <col min="246" max="246" width="8.7109375" style="2" customWidth="1"/>
    <col min="247" max="247" width="12.42578125" style="2" customWidth="1"/>
    <col min="248" max="248" width="13" style="2" customWidth="1"/>
    <col min="249" max="249" width="8.140625" style="2" customWidth="1"/>
    <col min="250" max="250" width="11.85546875" style="2" customWidth="1"/>
    <col min="251" max="251" width="12.140625" style="2" customWidth="1"/>
    <col min="252" max="252" width="30.85546875" style="2" bestFit="1" customWidth="1"/>
    <col min="253" max="253" width="23.5703125" style="2" customWidth="1"/>
    <col min="254" max="259" width="9.140625" style="2" customWidth="1"/>
    <col min="260" max="260" width="6" style="2" customWidth="1"/>
    <col min="261" max="261" width="46.85546875" style="2" bestFit="1" customWidth="1"/>
    <col min="262" max="262" width="16.5703125" style="2" bestFit="1" customWidth="1"/>
    <col min="263" max="496" width="9.140625" style="2"/>
    <col min="497" max="497" width="4.85546875" style="2" customWidth="1"/>
    <col min="498" max="498" width="6" style="2" customWidth="1"/>
    <col min="499" max="499" width="56" style="2" customWidth="1"/>
    <col min="500" max="501" width="4.5703125" style="2" customWidth="1"/>
    <col min="502" max="502" width="8.7109375" style="2" customWidth="1"/>
    <col min="503" max="503" width="12.42578125" style="2" customWidth="1"/>
    <col min="504" max="504" width="13" style="2" customWidth="1"/>
    <col min="505" max="505" width="8.140625" style="2" customWidth="1"/>
    <col min="506" max="506" width="11.85546875" style="2" customWidth="1"/>
    <col min="507" max="507" width="12.140625" style="2" customWidth="1"/>
    <col min="508" max="508" width="30.85546875" style="2" bestFit="1" customWidth="1"/>
    <col min="509" max="509" width="23.5703125" style="2" customWidth="1"/>
    <col min="510" max="515" width="9.140625" style="2" customWidth="1"/>
    <col min="516" max="516" width="6" style="2" customWidth="1"/>
    <col min="517" max="517" width="46.85546875" style="2" bestFit="1" customWidth="1"/>
    <col min="518" max="518" width="16.5703125" style="2" bestFit="1" customWidth="1"/>
    <col min="519" max="752" width="9.140625" style="2"/>
    <col min="753" max="753" width="4.85546875" style="2" customWidth="1"/>
    <col min="754" max="754" width="6" style="2" customWidth="1"/>
    <col min="755" max="755" width="56" style="2" customWidth="1"/>
    <col min="756" max="757" width="4.5703125" style="2" customWidth="1"/>
    <col min="758" max="758" width="8.7109375" style="2" customWidth="1"/>
    <col min="759" max="759" width="12.42578125" style="2" customWidth="1"/>
    <col min="760" max="760" width="13" style="2" customWidth="1"/>
    <col min="761" max="761" width="8.140625" style="2" customWidth="1"/>
    <col min="762" max="762" width="11.85546875" style="2" customWidth="1"/>
    <col min="763" max="763" width="12.140625" style="2" customWidth="1"/>
    <col min="764" max="764" width="30.85546875" style="2" bestFit="1" customWidth="1"/>
    <col min="765" max="765" width="23.5703125" style="2" customWidth="1"/>
    <col min="766" max="771" width="9.140625" style="2" customWidth="1"/>
    <col min="772" max="772" width="6" style="2" customWidth="1"/>
    <col min="773" max="773" width="46.85546875" style="2" bestFit="1" customWidth="1"/>
    <col min="774" max="774" width="16.5703125" style="2" bestFit="1" customWidth="1"/>
    <col min="775" max="1008" width="9.140625" style="2"/>
    <col min="1009" max="1009" width="4.85546875" style="2" customWidth="1"/>
    <col min="1010" max="1010" width="6" style="2" customWidth="1"/>
    <col min="1011" max="1011" width="56" style="2" customWidth="1"/>
    <col min="1012" max="1013" width="4.5703125" style="2" customWidth="1"/>
    <col min="1014" max="1014" width="8.7109375" style="2" customWidth="1"/>
    <col min="1015" max="1015" width="12.42578125" style="2" customWidth="1"/>
    <col min="1016" max="1016" width="13" style="2" customWidth="1"/>
    <col min="1017" max="1017" width="8.140625" style="2" customWidth="1"/>
    <col min="1018" max="1018" width="11.85546875" style="2" customWidth="1"/>
    <col min="1019" max="1019" width="12.140625" style="2" customWidth="1"/>
    <col min="1020" max="1020" width="30.85546875" style="2" bestFit="1" customWidth="1"/>
    <col min="1021" max="1021" width="23.5703125" style="2" customWidth="1"/>
    <col min="1022" max="1027" width="9.140625" style="2" customWidth="1"/>
    <col min="1028" max="1028" width="6" style="2" customWidth="1"/>
    <col min="1029" max="1029" width="46.85546875" style="2" bestFit="1" customWidth="1"/>
    <col min="1030" max="1030" width="16.5703125" style="2" bestFit="1" customWidth="1"/>
    <col min="1031" max="1264" width="9.140625" style="2"/>
    <col min="1265" max="1265" width="4.85546875" style="2" customWidth="1"/>
    <col min="1266" max="1266" width="6" style="2" customWidth="1"/>
    <col min="1267" max="1267" width="56" style="2" customWidth="1"/>
    <col min="1268" max="1269" width="4.5703125" style="2" customWidth="1"/>
    <col min="1270" max="1270" width="8.7109375" style="2" customWidth="1"/>
    <col min="1271" max="1271" width="12.42578125" style="2" customWidth="1"/>
    <col min="1272" max="1272" width="13" style="2" customWidth="1"/>
    <col min="1273" max="1273" width="8.140625" style="2" customWidth="1"/>
    <col min="1274" max="1274" width="11.85546875" style="2" customWidth="1"/>
    <col min="1275" max="1275" width="12.140625" style="2" customWidth="1"/>
    <col min="1276" max="1276" width="30.85546875" style="2" bestFit="1" customWidth="1"/>
    <col min="1277" max="1277" width="23.5703125" style="2" customWidth="1"/>
    <col min="1278" max="1283" width="9.140625" style="2" customWidth="1"/>
    <col min="1284" max="1284" width="6" style="2" customWidth="1"/>
    <col min="1285" max="1285" width="46.85546875" style="2" bestFit="1" customWidth="1"/>
    <col min="1286" max="1286" width="16.5703125" style="2" bestFit="1" customWidth="1"/>
    <col min="1287" max="1520" width="9.140625" style="2"/>
    <col min="1521" max="1521" width="4.85546875" style="2" customWidth="1"/>
    <col min="1522" max="1522" width="6" style="2" customWidth="1"/>
    <col min="1523" max="1523" width="56" style="2" customWidth="1"/>
    <col min="1524" max="1525" width="4.5703125" style="2" customWidth="1"/>
    <col min="1526" max="1526" width="8.7109375" style="2" customWidth="1"/>
    <col min="1527" max="1527" width="12.42578125" style="2" customWidth="1"/>
    <col min="1528" max="1528" width="13" style="2" customWidth="1"/>
    <col min="1529" max="1529" width="8.140625" style="2" customWidth="1"/>
    <col min="1530" max="1530" width="11.85546875" style="2" customWidth="1"/>
    <col min="1531" max="1531" width="12.140625" style="2" customWidth="1"/>
    <col min="1532" max="1532" width="30.85546875" style="2" bestFit="1" customWidth="1"/>
    <col min="1533" max="1533" width="23.5703125" style="2" customWidth="1"/>
    <col min="1534" max="1539" width="9.140625" style="2" customWidth="1"/>
    <col min="1540" max="1540" width="6" style="2" customWidth="1"/>
    <col min="1541" max="1541" width="46.85546875" style="2" bestFit="1" customWidth="1"/>
    <col min="1542" max="1542" width="16.5703125" style="2" bestFit="1" customWidth="1"/>
    <col min="1543" max="1776" width="9.140625" style="2"/>
    <col min="1777" max="1777" width="4.85546875" style="2" customWidth="1"/>
    <col min="1778" max="1778" width="6" style="2" customWidth="1"/>
    <col min="1779" max="1779" width="56" style="2" customWidth="1"/>
    <col min="1780" max="1781" width="4.5703125" style="2" customWidth="1"/>
    <col min="1782" max="1782" width="8.7109375" style="2" customWidth="1"/>
    <col min="1783" max="1783" width="12.42578125" style="2" customWidth="1"/>
    <col min="1784" max="1784" width="13" style="2" customWidth="1"/>
    <col min="1785" max="1785" width="8.140625" style="2" customWidth="1"/>
    <col min="1786" max="1786" width="11.85546875" style="2" customWidth="1"/>
    <col min="1787" max="1787" width="12.140625" style="2" customWidth="1"/>
    <col min="1788" max="1788" width="30.85546875" style="2" bestFit="1" customWidth="1"/>
    <col min="1789" max="1789" width="23.5703125" style="2" customWidth="1"/>
    <col min="1790" max="1795" width="9.140625" style="2" customWidth="1"/>
    <col min="1796" max="1796" width="6" style="2" customWidth="1"/>
    <col min="1797" max="1797" width="46.85546875" style="2" bestFit="1" customWidth="1"/>
    <col min="1798" max="1798" width="16.5703125" style="2" bestFit="1" customWidth="1"/>
    <col min="1799" max="2032" width="9.140625" style="2"/>
    <col min="2033" max="2033" width="4.85546875" style="2" customWidth="1"/>
    <col min="2034" max="2034" width="6" style="2" customWidth="1"/>
    <col min="2035" max="2035" width="56" style="2" customWidth="1"/>
    <col min="2036" max="2037" width="4.5703125" style="2" customWidth="1"/>
    <col min="2038" max="2038" width="8.7109375" style="2" customWidth="1"/>
    <col min="2039" max="2039" width="12.42578125" style="2" customWidth="1"/>
    <col min="2040" max="2040" width="13" style="2" customWidth="1"/>
    <col min="2041" max="2041" width="8.140625" style="2" customWidth="1"/>
    <col min="2042" max="2042" width="11.85546875" style="2" customWidth="1"/>
    <col min="2043" max="2043" width="12.140625" style="2" customWidth="1"/>
    <col min="2044" max="2044" width="30.85546875" style="2" bestFit="1" customWidth="1"/>
    <col min="2045" max="2045" width="23.5703125" style="2" customWidth="1"/>
    <col min="2046" max="2051" width="9.140625" style="2" customWidth="1"/>
    <col min="2052" max="2052" width="6" style="2" customWidth="1"/>
    <col min="2053" max="2053" width="46.85546875" style="2" bestFit="1" customWidth="1"/>
    <col min="2054" max="2054" width="16.5703125" style="2" bestFit="1" customWidth="1"/>
    <col min="2055" max="2288" width="9.140625" style="2"/>
    <col min="2289" max="2289" width="4.85546875" style="2" customWidth="1"/>
    <col min="2290" max="2290" width="6" style="2" customWidth="1"/>
    <col min="2291" max="2291" width="56" style="2" customWidth="1"/>
    <col min="2292" max="2293" width="4.5703125" style="2" customWidth="1"/>
    <col min="2294" max="2294" width="8.7109375" style="2" customWidth="1"/>
    <col min="2295" max="2295" width="12.42578125" style="2" customWidth="1"/>
    <col min="2296" max="2296" width="13" style="2" customWidth="1"/>
    <col min="2297" max="2297" width="8.140625" style="2" customWidth="1"/>
    <col min="2298" max="2298" width="11.85546875" style="2" customWidth="1"/>
    <col min="2299" max="2299" width="12.140625" style="2" customWidth="1"/>
    <col min="2300" max="2300" width="30.85546875" style="2" bestFit="1" customWidth="1"/>
    <col min="2301" max="2301" width="23.5703125" style="2" customWidth="1"/>
    <col min="2302" max="2307" width="9.140625" style="2" customWidth="1"/>
    <col min="2308" max="2308" width="6" style="2" customWidth="1"/>
    <col min="2309" max="2309" width="46.85546875" style="2" bestFit="1" customWidth="1"/>
    <col min="2310" max="2310" width="16.5703125" style="2" bestFit="1" customWidth="1"/>
    <col min="2311" max="2544" width="9.140625" style="2"/>
    <col min="2545" max="2545" width="4.85546875" style="2" customWidth="1"/>
    <col min="2546" max="2546" width="6" style="2" customWidth="1"/>
    <col min="2547" max="2547" width="56" style="2" customWidth="1"/>
    <col min="2548" max="2549" width="4.5703125" style="2" customWidth="1"/>
    <col min="2550" max="2550" width="8.7109375" style="2" customWidth="1"/>
    <col min="2551" max="2551" width="12.42578125" style="2" customWidth="1"/>
    <col min="2552" max="2552" width="13" style="2" customWidth="1"/>
    <col min="2553" max="2553" width="8.140625" style="2" customWidth="1"/>
    <col min="2554" max="2554" width="11.85546875" style="2" customWidth="1"/>
    <col min="2555" max="2555" width="12.140625" style="2" customWidth="1"/>
    <col min="2556" max="2556" width="30.85546875" style="2" bestFit="1" customWidth="1"/>
    <col min="2557" max="2557" width="23.5703125" style="2" customWidth="1"/>
    <col min="2558" max="2563" width="9.140625" style="2" customWidth="1"/>
    <col min="2564" max="2564" width="6" style="2" customWidth="1"/>
    <col min="2565" max="2565" width="46.85546875" style="2" bestFit="1" customWidth="1"/>
    <col min="2566" max="2566" width="16.5703125" style="2" bestFit="1" customWidth="1"/>
    <col min="2567" max="2800" width="9.140625" style="2"/>
    <col min="2801" max="2801" width="4.85546875" style="2" customWidth="1"/>
    <col min="2802" max="2802" width="6" style="2" customWidth="1"/>
    <col min="2803" max="2803" width="56" style="2" customWidth="1"/>
    <col min="2804" max="2805" width="4.5703125" style="2" customWidth="1"/>
    <col min="2806" max="2806" width="8.7109375" style="2" customWidth="1"/>
    <col min="2807" max="2807" width="12.42578125" style="2" customWidth="1"/>
    <col min="2808" max="2808" width="13" style="2" customWidth="1"/>
    <col min="2809" max="2809" width="8.140625" style="2" customWidth="1"/>
    <col min="2810" max="2810" width="11.85546875" style="2" customWidth="1"/>
    <col min="2811" max="2811" width="12.140625" style="2" customWidth="1"/>
    <col min="2812" max="2812" width="30.85546875" style="2" bestFit="1" customWidth="1"/>
    <col min="2813" max="2813" width="23.5703125" style="2" customWidth="1"/>
    <col min="2814" max="2819" width="9.140625" style="2" customWidth="1"/>
    <col min="2820" max="2820" width="6" style="2" customWidth="1"/>
    <col min="2821" max="2821" width="46.85546875" style="2" bestFit="1" customWidth="1"/>
    <col min="2822" max="2822" width="16.5703125" style="2" bestFit="1" customWidth="1"/>
    <col min="2823" max="3056" width="9.140625" style="2"/>
    <col min="3057" max="3057" width="4.85546875" style="2" customWidth="1"/>
    <col min="3058" max="3058" width="6" style="2" customWidth="1"/>
    <col min="3059" max="3059" width="56" style="2" customWidth="1"/>
    <col min="3060" max="3061" width="4.5703125" style="2" customWidth="1"/>
    <col min="3062" max="3062" width="8.7109375" style="2" customWidth="1"/>
    <col min="3063" max="3063" width="12.42578125" style="2" customWidth="1"/>
    <col min="3064" max="3064" width="13" style="2" customWidth="1"/>
    <col min="3065" max="3065" width="8.140625" style="2" customWidth="1"/>
    <col min="3066" max="3066" width="11.85546875" style="2" customWidth="1"/>
    <col min="3067" max="3067" width="12.140625" style="2" customWidth="1"/>
    <col min="3068" max="3068" width="30.85546875" style="2" bestFit="1" customWidth="1"/>
    <col min="3069" max="3069" width="23.5703125" style="2" customWidth="1"/>
    <col min="3070" max="3075" width="9.140625" style="2" customWidth="1"/>
    <col min="3076" max="3076" width="6" style="2" customWidth="1"/>
    <col min="3077" max="3077" width="46.85546875" style="2" bestFit="1" customWidth="1"/>
    <col min="3078" max="3078" width="16.5703125" style="2" bestFit="1" customWidth="1"/>
    <col min="3079" max="3312" width="9.140625" style="2"/>
    <col min="3313" max="3313" width="4.85546875" style="2" customWidth="1"/>
    <col min="3314" max="3314" width="6" style="2" customWidth="1"/>
    <col min="3315" max="3315" width="56" style="2" customWidth="1"/>
    <col min="3316" max="3317" width="4.5703125" style="2" customWidth="1"/>
    <col min="3318" max="3318" width="8.7109375" style="2" customWidth="1"/>
    <col min="3319" max="3319" width="12.42578125" style="2" customWidth="1"/>
    <col min="3320" max="3320" width="13" style="2" customWidth="1"/>
    <col min="3321" max="3321" width="8.140625" style="2" customWidth="1"/>
    <col min="3322" max="3322" width="11.85546875" style="2" customWidth="1"/>
    <col min="3323" max="3323" width="12.140625" style="2" customWidth="1"/>
    <col min="3324" max="3324" width="30.85546875" style="2" bestFit="1" customWidth="1"/>
    <col min="3325" max="3325" width="23.5703125" style="2" customWidth="1"/>
    <col min="3326" max="3331" width="9.140625" style="2" customWidth="1"/>
    <col min="3332" max="3332" width="6" style="2" customWidth="1"/>
    <col min="3333" max="3333" width="46.85546875" style="2" bestFit="1" customWidth="1"/>
    <col min="3334" max="3334" width="16.5703125" style="2" bestFit="1" customWidth="1"/>
    <col min="3335" max="3568" width="9.140625" style="2"/>
    <col min="3569" max="3569" width="4.85546875" style="2" customWidth="1"/>
    <col min="3570" max="3570" width="6" style="2" customWidth="1"/>
    <col min="3571" max="3571" width="56" style="2" customWidth="1"/>
    <col min="3572" max="3573" width="4.5703125" style="2" customWidth="1"/>
    <col min="3574" max="3574" width="8.7109375" style="2" customWidth="1"/>
    <col min="3575" max="3575" width="12.42578125" style="2" customWidth="1"/>
    <col min="3576" max="3576" width="13" style="2" customWidth="1"/>
    <col min="3577" max="3577" width="8.140625" style="2" customWidth="1"/>
    <col min="3578" max="3578" width="11.85546875" style="2" customWidth="1"/>
    <col min="3579" max="3579" width="12.140625" style="2" customWidth="1"/>
    <col min="3580" max="3580" width="30.85546875" style="2" bestFit="1" customWidth="1"/>
    <col min="3581" max="3581" width="23.5703125" style="2" customWidth="1"/>
    <col min="3582" max="3587" width="9.140625" style="2" customWidth="1"/>
    <col min="3588" max="3588" width="6" style="2" customWidth="1"/>
    <col min="3589" max="3589" width="46.85546875" style="2" bestFit="1" customWidth="1"/>
    <col min="3590" max="3590" width="16.5703125" style="2" bestFit="1" customWidth="1"/>
    <col min="3591" max="3824" width="9.140625" style="2"/>
    <col min="3825" max="3825" width="4.85546875" style="2" customWidth="1"/>
    <col min="3826" max="3826" width="6" style="2" customWidth="1"/>
    <col min="3827" max="3827" width="56" style="2" customWidth="1"/>
    <col min="3828" max="3829" width="4.5703125" style="2" customWidth="1"/>
    <col min="3830" max="3830" width="8.7109375" style="2" customWidth="1"/>
    <col min="3831" max="3831" width="12.42578125" style="2" customWidth="1"/>
    <col min="3832" max="3832" width="13" style="2" customWidth="1"/>
    <col min="3833" max="3833" width="8.140625" style="2" customWidth="1"/>
    <col min="3834" max="3834" width="11.85546875" style="2" customWidth="1"/>
    <col min="3835" max="3835" width="12.140625" style="2" customWidth="1"/>
    <col min="3836" max="3836" width="30.85546875" style="2" bestFit="1" customWidth="1"/>
    <col min="3837" max="3837" width="23.5703125" style="2" customWidth="1"/>
    <col min="3838" max="3843" width="9.140625" style="2" customWidth="1"/>
    <col min="3844" max="3844" width="6" style="2" customWidth="1"/>
    <col min="3845" max="3845" width="46.85546875" style="2" bestFit="1" customWidth="1"/>
    <col min="3846" max="3846" width="16.5703125" style="2" bestFit="1" customWidth="1"/>
    <col min="3847" max="4080" width="9.140625" style="2"/>
    <col min="4081" max="4081" width="4.85546875" style="2" customWidth="1"/>
    <col min="4082" max="4082" width="6" style="2" customWidth="1"/>
    <col min="4083" max="4083" width="56" style="2" customWidth="1"/>
    <col min="4084" max="4085" width="4.5703125" style="2" customWidth="1"/>
    <col min="4086" max="4086" width="8.7109375" style="2" customWidth="1"/>
    <col min="4087" max="4087" width="12.42578125" style="2" customWidth="1"/>
    <col min="4088" max="4088" width="13" style="2" customWidth="1"/>
    <col min="4089" max="4089" width="8.140625" style="2" customWidth="1"/>
    <col min="4090" max="4090" width="11.85546875" style="2" customWidth="1"/>
    <col min="4091" max="4091" width="12.140625" style="2" customWidth="1"/>
    <col min="4092" max="4092" width="30.85546875" style="2" bestFit="1" customWidth="1"/>
    <col min="4093" max="4093" width="23.5703125" style="2" customWidth="1"/>
    <col min="4094" max="4099" width="9.140625" style="2" customWidth="1"/>
    <col min="4100" max="4100" width="6" style="2" customWidth="1"/>
    <col min="4101" max="4101" width="46.85546875" style="2" bestFit="1" customWidth="1"/>
    <col min="4102" max="4102" width="16.5703125" style="2" bestFit="1" customWidth="1"/>
    <col min="4103" max="4336" width="9.140625" style="2"/>
    <col min="4337" max="4337" width="4.85546875" style="2" customWidth="1"/>
    <col min="4338" max="4338" width="6" style="2" customWidth="1"/>
    <col min="4339" max="4339" width="56" style="2" customWidth="1"/>
    <col min="4340" max="4341" width="4.5703125" style="2" customWidth="1"/>
    <col min="4342" max="4342" width="8.7109375" style="2" customWidth="1"/>
    <col min="4343" max="4343" width="12.42578125" style="2" customWidth="1"/>
    <col min="4344" max="4344" width="13" style="2" customWidth="1"/>
    <col min="4345" max="4345" width="8.140625" style="2" customWidth="1"/>
    <col min="4346" max="4346" width="11.85546875" style="2" customWidth="1"/>
    <col min="4347" max="4347" width="12.140625" style="2" customWidth="1"/>
    <col min="4348" max="4348" width="30.85546875" style="2" bestFit="1" customWidth="1"/>
    <col min="4349" max="4349" width="23.5703125" style="2" customWidth="1"/>
    <col min="4350" max="4355" width="9.140625" style="2" customWidth="1"/>
    <col min="4356" max="4356" width="6" style="2" customWidth="1"/>
    <col min="4357" max="4357" width="46.85546875" style="2" bestFit="1" customWidth="1"/>
    <col min="4358" max="4358" width="16.5703125" style="2" bestFit="1" customWidth="1"/>
    <col min="4359" max="4592" width="9.140625" style="2"/>
    <col min="4593" max="4593" width="4.85546875" style="2" customWidth="1"/>
    <col min="4594" max="4594" width="6" style="2" customWidth="1"/>
    <col min="4595" max="4595" width="56" style="2" customWidth="1"/>
    <col min="4596" max="4597" width="4.5703125" style="2" customWidth="1"/>
    <col min="4598" max="4598" width="8.7109375" style="2" customWidth="1"/>
    <col min="4599" max="4599" width="12.42578125" style="2" customWidth="1"/>
    <col min="4600" max="4600" width="13" style="2" customWidth="1"/>
    <col min="4601" max="4601" width="8.140625" style="2" customWidth="1"/>
    <col min="4602" max="4602" width="11.85546875" style="2" customWidth="1"/>
    <col min="4603" max="4603" width="12.140625" style="2" customWidth="1"/>
    <col min="4604" max="4604" width="30.85546875" style="2" bestFit="1" customWidth="1"/>
    <col min="4605" max="4605" width="23.5703125" style="2" customWidth="1"/>
    <col min="4606" max="4611" width="9.140625" style="2" customWidth="1"/>
    <col min="4612" max="4612" width="6" style="2" customWidth="1"/>
    <col min="4613" max="4613" width="46.85546875" style="2" bestFit="1" customWidth="1"/>
    <col min="4614" max="4614" width="16.5703125" style="2" bestFit="1" customWidth="1"/>
    <col min="4615" max="4848" width="9.140625" style="2"/>
    <col min="4849" max="4849" width="4.85546875" style="2" customWidth="1"/>
    <col min="4850" max="4850" width="6" style="2" customWidth="1"/>
    <col min="4851" max="4851" width="56" style="2" customWidth="1"/>
    <col min="4852" max="4853" width="4.5703125" style="2" customWidth="1"/>
    <col min="4854" max="4854" width="8.7109375" style="2" customWidth="1"/>
    <col min="4855" max="4855" width="12.42578125" style="2" customWidth="1"/>
    <col min="4856" max="4856" width="13" style="2" customWidth="1"/>
    <col min="4857" max="4857" width="8.140625" style="2" customWidth="1"/>
    <col min="4858" max="4858" width="11.85546875" style="2" customWidth="1"/>
    <col min="4859" max="4859" width="12.140625" style="2" customWidth="1"/>
    <col min="4860" max="4860" width="30.85546875" style="2" bestFit="1" customWidth="1"/>
    <col min="4861" max="4861" width="23.5703125" style="2" customWidth="1"/>
    <col min="4862" max="4867" width="9.140625" style="2" customWidth="1"/>
    <col min="4868" max="4868" width="6" style="2" customWidth="1"/>
    <col min="4869" max="4869" width="46.85546875" style="2" bestFit="1" customWidth="1"/>
    <col min="4870" max="4870" width="16.5703125" style="2" bestFit="1" customWidth="1"/>
    <col min="4871" max="5104" width="9.140625" style="2"/>
    <col min="5105" max="5105" width="4.85546875" style="2" customWidth="1"/>
    <col min="5106" max="5106" width="6" style="2" customWidth="1"/>
    <col min="5107" max="5107" width="56" style="2" customWidth="1"/>
    <col min="5108" max="5109" width="4.5703125" style="2" customWidth="1"/>
    <col min="5110" max="5110" width="8.7109375" style="2" customWidth="1"/>
    <col min="5111" max="5111" width="12.42578125" style="2" customWidth="1"/>
    <col min="5112" max="5112" width="13" style="2" customWidth="1"/>
    <col min="5113" max="5113" width="8.140625" style="2" customWidth="1"/>
    <col min="5114" max="5114" width="11.85546875" style="2" customWidth="1"/>
    <col min="5115" max="5115" width="12.140625" style="2" customWidth="1"/>
    <col min="5116" max="5116" width="30.85546875" style="2" bestFit="1" customWidth="1"/>
    <col min="5117" max="5117" width="23.5703125" style="2" customWidth="1"/>
    <col min="5118" max="5123" width="9.140625" style="2" customWidth="1"/>
    <col min="5124" max="5124" width="6" style="2" customWidth="1"/>
    <col min="5125" max="5125" width="46.85546875" style="2" bestFit="1" customWidth="1"/>
    <col min="5126" max="5126" width="16.5703125" style="2" bestFit="1" customWidth="1"/>
    <col min="5127" max="5360" width="9.140625" style="2"/>
    <col min="5361" max="5361" width="4.85546875" style="2" customWidth="1"/>
    <col min="5362" max="5362" width="6" style="2" customWidth="1"/>
    <col min="5363" max="5363" width="56" style="2" customWidth="1"/>
    <col min="5364" max="5365" width="4.5703125" style="2" customWidth="1"/>
    <col min="5366" max="5366" width="8.7109375" style="2" customWidth="1"/>
    <col min="5367" max="5367" width="12.42578125" style="2" customWidth="1"/>
    <col min="5368" max="5368" width="13" style="2" customWidth="1"/>
    <col min="5369" max="5369" width="8.140625" style="2" customWidth="1"/>
    <col min="5370" max="5370" width="11.85546875" style="2" customWidth="1"/>
    <col min="5371" max="5371" width="12.140625" style="2" customWidth="1"/>
    <col min="5372" max="5372" width="30.85546875" style="2" bestFit="1" customWidth="1"/>
    <col min="5373" max="5373" width="23.5703125" style="2" customWidth="1"/>
    <col min="5374" max="5379" width="9.140625" style="2" customWidth="1"/>
    <col min="5380" max="5380" width="6" style="2" customWidth="1"/>
    <col min="5381" max="5381" width="46.85546875" style="2" bestFit="1" customWidth="1"/>
    <col min="5382" max="5382" width="16.5703125" style="2" bestFit="1" customWidth="1"/>
    <col min="5383" max="5616" width="9.140625" style="2"/>
    <col min="5617" max="5617" width="4.85546875" style="2" customWidth="1"/>
    <col min="5618" max="5618" width="6" style="2" customWidth="1"/>
    <col min="5619" max="5619" width="56" style="2" customWidth="1"/>
    <col min="5620" max="5621" width="4.5703125" style="2" customWidth="1"/>
    <col min="5622" max="5622" width="8.7109375" style="2" customWidth="1"/>
    <col min="5623" max="5623" width="12.42578125" style="2" customWidth="1"/>
    <col min="5624" max="5624" width="13" style="2" customWidth="1"/>
    <col min="5625" max="5625" width="8.140625" style="2" customWidth="1"/>
    <col min="5626" max="5626" width="11.85546875" style="2" customWidth="1"/>
    <col min="5627" max="5627" width="12.140625" style="2" customWidth="1"/>
    <col min="5628" max="5628" width="30.85546875" style="2" bestFit="1" customWidth="1"/>
    <col min="5629" max="5629" width="23.5703125" style="2" customWidth="1"/>
    <col min="5630" max="5635" width="9.140625" style="2" customWidth="1"/>
    <col min="5636" max="5636" width="6" style="2" customWidth="1"/>
    <col min="5637" max="5637" width="46.85546875" style="2" bestFit="1" customWidth="1"/>
    <col min="5638" max="5638" width="16.5703125" style="2" bestFit="1" customWidth="1"/>
    <col min="5639" max="5872" width="9.140625" style="2"/>
    <col min="5873" max="5873" width="4.85546875" style="2" customWidth="1"/>
    <col min="5874" max="5874" width="6" style="2" customWidth="1"/>
    <col min="5875" max="5875" width="56" style="2" customWidth="1"/>
    <col min="5876" max="5877" width="4.5703125" style="2" customWidth="1"/>
    <col min="5878" max="5878" width="8.7109375" style="2" customWidth="1"/>
    <col min="5879" max="5879" width="12.42578125" style="2" customWidth="1"/>
    <col min="5880" max="5880" width="13" style="2" customWidth="1"/>
    <col min="5881" max="5881" width="8.140625" style="2" customWidth="1"/>
    <col min="5882" max="5882" width="11.85546875" style="2" customWidth="1"/>
    <col min="5883" max="5883" width="12.140625" style="2" customWidth="1"/>
    <col min="5884" max="5884" width="30.85546875" style="2" bestFit="1" customWidth="1"/>
    <col min="5885" max="5885" width="23.5703125" style="2" customWidth="1"/>
    <col min="5886" max="5891" width="9.140625" style="2" customWidth="1"/>
    <col min="5892" max="5892" width="6" style="2" customWidth="1"/>
    <col min="5893" max="5893" width="46.85546875" style="2" bestFit="1" customWidth="1"/>
    <col min="5894" max="5894" width="16.5703125" style="2" bestFit="1" customWidth="1"/>
    <col min="5895" max="6128" width="9.140625" style="2"/>
    <col min="6129" max="6129" width="4.85546875" style="2" customWidth="1"/>
    <col min="6130" max="6130" width="6" style="2" customWidth="1"/>
    <col min="6131" max="6131" width="56" style="2" customWidth="1"/>
    <col min="6132" max="6133" width="4.5703125" style="2" customWidth="1"/>
    <col min="6134" max="6134" width="8.7109375" style="2" customWidth="1"/>
    <col min="6135" max="6135" width="12.42578125" style="2" customWidth="1"/>
    <col min="6136" max="6136" width="13" style="2" customWidth="1"/>
    <col min="6137" max="6137" width="8.140625" style="2" customWidth="1"/>
    <col min="6138" max="6138" width="11.85546875" style="2" customWidth="1"/>
    <col min="6139" max="6139" width="12.140625" style="2" customWidth="1"/>
    <col min="6140" max="6140" width="30.85546875" style="2" bestFit="1" customWidth="1"/>
    <col min="6141" max="6141" width="23.5703125" style="2" customWidth="1"/>
    <col min="6142" max="6147" width="9.140625" style="2" customWidth="1"/>
    <col min="6148" max="6148" width="6" style="2" customWidth="1"/>
    <col min="6149" max="6149" width="46.85546875" style="2" bestFit="1" customWidth="1"/>
    <col min="6150" max="6150" width="16.5703125" style="2" bestFit="1" customWidth="1"/>
    <col min="6151" max="6384" width="9.140625" style="2"/>
    <col min="6385" max="6385" width="4.85546875" style="2" customWidth="1"/>
    <col min="6386" max="6386" width="6" style="2" customWidth="1"/>
    <col min="6387" max="6387" width="56" style="2" customWidth="1"/>
    <col min="6388" max="6389" width="4.5703125" style="2" customWidth="1"/>
    <col min="6390" max="6390" width="8.7109375" style="2" customWidth="1"/>
    <col min="6391" max="6391" width="12.42578125" style="2" customWidth="1"/>
    <col min="6392" max="6392" width="13" style="2" customWidth="1"/>
    <col min="6393" max="6393" width="8.140625" style="2" customWidth="1"/>
    <col min="6394" max="6394" width="11.85546875" style="2" customWidth="1"/>
    <col min="6395" max="6395" width="12.140625" style="2" customWidth="1"/>
    <col min="6396" max="6396" width="30.85546875" style="2" bestFit="1" customWidth="1"/>
    <col min="6397" max="6397" width="23.5703125" style="2" customWidth="1"/>
    <col min="6398" max="6403" width="9.140625" style="2" customWidth="1"/>
    <col min="6404" max="6404" width="6" style="2" customWidth="1"/>
    <col min="6405" max="6405" width="46.85546875" style="2" bestFit="1" customWidth="1"/>
    <col min="6406" max="6406" width="16.5703125" style="2" bestFit="1" customWidth="1"/>
    <col min="6407" max="6640" width="9.140625" style="2"/>
    <col min="6641" max="6641" width="4.85546875" style="2" customWidth="1"/>
    <col min="6642" max="6642" width="6" style="2" customWidth="1"/>
    <col min="6643" max="6643" width="56" style="2" customWidth="1"/>
    <col min="6644" max="6645" width="4.5703125" style="2" customWidth="1"/>
    <col min="6646" max="6646" width="8.7109375" style="2" customWidth="1"/>
    <col min="6647" max="6647" width="12.42578125" style="2" customWidth="1"/>
    <col min="6648" max="6648" width="13" style="2" customWidth="1"/>
    <col min="6649" max="6649" width="8.140625" style="2" customWidth="1"/>
    <col min="6650" max="6650" width="11.85546875" style="2" customWidth="1"/>
    <col min="6651" max="6651" width="12.140625" style="2" customWidth="1"/>
    <col min="6652" max="6652" width="30.85546875" style="2" bestFit="1" customWidth="1"/>
    <col min="6653" max="6653" width="23.5703125" style="2" customWidth="1"/>
    <col min="6654" max="6659" width="9.140625" style="2" customWidth="1"/>
    <col min="6660" max="6660" width="6" style="2" customWidth="1"/>
    <col min="6661" max="6661" width="46.85546875" style="2" bestFit="1" customWidth="1"/>
    <col min="6662" max="6662" width="16.5703125" style="2" bestFit="1" customWidth="1"/>
    <col min="6663" max="6896" width="9.140625" style="2"/>
    <col min="6897" max="6897" width="4.85546875" style="2" customWidth="1"/>
    <col min="6898" max="6898" width="6" style="2" customWidth="1"/>
    <col min="6899" max="6899" width="56" style="2" customWidth="1"/>
    <col min="6900" max="6901" width="4.5703125" style="2" customWidth="1"/>
    <col min="6902" max="6902" width="8.7109375" style="2" customWidth="1"/>
    <col min="6903" max="6903" width="12.42578125" style="2" customWidth="1"/>
    <col min="6904" max="6904" width="13" style="2" customWidth="1"/>
    <col min="6905" max="6905" width="8.140625" style="2" customWidth="1"/>
    <col min="6906" max="6906" width="11.85546875" style="2" customWidth="1"/>
    <col min="6907" max="6907" width="12.140625" style="2" customWidth="1"/>
    <col min="6908" max="6908" width="30.85546875" style="2" bestFit="1" customWidth="1"/>
    <col min="6909" max="6909" width="23.5703125" style="2" customWidth="1"/>
    <col min="6910" max="6915" width="9.140625" style="2" customWidth="1"/>
    <col min="6916" max="6916" width="6" style="2" customWidth="1"/>
    <col min="6917" max="6917" width="46.85546875" style="2" bestFit="1" customWidth="1"/>
    <col min="6918" max="6918" width="16.5703125" style="2" bestFit="1" customWidth="1"/>
    <col min="6919" max="7152" width="9.140625" style="2"/>
    <col min="7153" max="7153" width="4.85546875" style="2" customWidth="1"/>
    <col min="7154" max="7154" width="6" style="2" customWidth="1"/>
    <col min="7155" max="7155" width="56" style="2" customWidth="1"/>
    <col min="7156" max="7157" width="4.5703125" style="2" customWidth="1"/>
    <col min="7158" max="7158" width="8.7109375" style="2" customWidth="1"/>
    <col min="7159" max="7159" width="12.42578125" style="2" customWidth="1"/>
    <col min="7160" max="7160" width="13" style="2" customWidth="1"/>
    <col min="7161" max="7161" width="8.140625" style="2" customWidth="1"/>
    <col min="7162" max="7162" width="11.85546875" style="2" customWidth="1"/>
    <col min="7163" max="7163" width="12.140625" style="2" customWidth="1"/>
    <col min="7164" max="7164" width="30.85546875" style="2" bestFit="1" customWidth="1"/>
    <col min="7165" max="7165" width="23.5703125" style="2" customWidth="1"/>
    <col min="7166" max="7171" width="9.140625" style="2" customWidth="1"/>
    <col min="7172" max="7172" width="6" style="2" customWidth="1"/>
    <col min="7173" max="7173" width="46.85546875" style="2" bestFit="1" customWidth="1"/>
    <col min="7174" max="7174" width="16.5703125" style="2" bestFit="1" customWidth="1"/>
    <col min="7175" max="7408" width="9.140625" style="2"/>
    <col min="7409" max="7409" width="4.85546875" style="2" customWidth="1"/>
    <col min="7410" max="7410" width="6" style="2" customWidth="1"/>
    <col min="7411" max="7411" width="56" style="2" customWidth="1"/>
    <col min="7412" max="7413" width="4.5703125" style="2" customWidth="1"/>
    <col min="7414" max="7414" width="8.7109375" style="2" customWidth="1"/>
    <col min="7415" max="7415" width="12.42578125" style="2" customWidth="1"/>
    <col min="7416" max="7416" width="13" style="2" customWidth="1"/>
    <col min="7417" max="7417" width="8.140625" style="2" customWidth="1"/>
    <col min="7418" max="7418" width="11.85546875" style="2" customWidth="1"/>
    <col min="7419" max="7419" width="12.140625" style="2" customWidth="1"/>
    <col min="7420" max="7420" width="30.85546875" style="2" bestFit="1" customWidth="1"/>
    <col min="7421" max="7421" width="23.5703125" style="2" customWidth="1"/>
    <col min="7422" max="7427" width="9.140625" style="2" customWidth="1"/>
    <col min="7428" max="7428" width="6" style="2" customWidth="1"/>
    <col min="7429" max="7429" width="46.85546875" style="2" bestFit="1" customWidth="1"/>
    <col min="7430" max="7430" width="16.5703125" style="2" bestFit="1" customWidth="1"/>
    <col min="7431" max="7664" width="9.140625" style="2"/>
    <col min="7665" max="7665" width="4.85546875" style="2" customWidth="1"/>
    <col min="7666" max="7666" width="6" style="2" customWidth="1"/>
    <col min="7667" max="7667" width="56" style="2" customWidth="1"/>
    <col min="7668" max="7669" width="4.5703125" style="2" customWidth="1"/>
    <col min="7670" max="7670" width="8.7109375" style="2" customWidth="1"/>
    <col min="7671" max="7671" width="12.42578125" style="2" customWidth="1"/>
    <col min="7672" max="7672" width="13" style="2" customWidth="1"/>
    <col min="7673" max="7673" width="8.140625" style="2" customWidth="1"/>
    <col min="7674" max="7674" width="11.85546875" style="2" customWidth="1"/>
    <col min="7675" max="7675" width="12.140625" style="2" customWidth="1"/>
    <col min="7676" max="7676" width="30.85546875" style="2" bestFit="1" customWidth="1"/>
    <col min="7677" max="7677" width="23.5703125" style="2" customWidth="1"/>
    <col min="7678" max="7683" width="9.140625" style="2" customWidth="1"/>
    <col min="7684" max="7684" width="6" style="2" customWidth="1"/>
    <col min="7685" max="7685" width="46.85546875" style="2" bestFit="1" customWidth="1"/>
    <col min="7686" max="7686" width="16.5703125" style="2" bestFit="1" customWidth="1"/>
    <col min="7687" max="7920" width="9.140625" style="2"/>
    <col min="7921" max="7921" width="4.85546875" style="2" customWidth="1"/>
    <col min="7922" max="7922" width="6" style="2" customWidth="1"/>
    <col min="7923" max="7923" width="56" style="2" customWidth="1"/>
    <col min="7924" max="7925" width="4.5703125" style="2" customWidth="1"/>
    <col min="7926" max="7926" width="8.7109375" style="2" customWidth="1"/>
    <col min="7927" max="7927" width="12.42578125" style="2" customWidth="1"/>
    <col min="7928" max="7928" width="13" style="2" customWidth="1"/>
    <col min="7929" max="7929" width="8.140625" style="2" customWidth="1"/>
    <col min="7930" max="7930" width="11.85546875" style="2" customWidth="1"/>
    <col min="7931" max="7931" width="12.140625" style="2" customWidth="1"/>
    <col min="7932" max="7932" width="30.85546875" style="2" bestFit="1" customWidth="1"/>
    <col min="7933" max="7933" width="23.5703125" style="2" customWidth="1"/>
    <col min="7934" max="7939" width="9.140625" style="2" customWidth="1"/>
    <col min="7940" max="7940" width="6" style="2" customWidth="1"/>
    <col min="7941" max="7941" width="46.85546875" style="2" bestFit="1" customWidth="1"/>
    <col min="7942" max="7942" width="16.5703125" style="2" bestFit="1" customWidth="1"/>
    <col min="7943" max="8176" width="9.140625" style="2"/>
    <col min="8177" max="8177" width="4.85546875" style="2" customWidth="1"/>
    <col min="8178" max="8178" width="6" style="2" customWidth="1"/>
    <col min="8179" max="8179" width="56" style="2" customWidth="1"/>
    <col min="8180" max="8181" width="4.5703125" style="2" customWidth="1"/>
    <col min="8182" max="8182" width="8.7109375" style="2" customWidth="1"/>
    <col min="8183" max="8183" width="12.42578125" style="2" customWidth="1"/>
    <col min="8184" max="8184" width="13" style="2" customWidth="1"/>
    <col min="8185" max="8185" width="8.140625" style="2" customWidth="1"/>
    <col min="8186" max="8186" width="11.85546875" style="2" customWidth="1"/>
    <col min="8187" max="8187" width="12.140625" style="2" customWidth="1"/>
    <col min="8188" max="8188" width="30.85546875" style="2" bestFit="1" customWidth="1"/>
    <col min="8189" max="8189" width="23.5703125" style="2" customWidth="1"/>
    <col min="8190" max="8195" width="9.140625" style="2" customWidth="1"/>
    <col min="8196" max="8196" width="6" style="2" customWidth="1"/>
    <col min="8197" max="8197" width="46.85546875" style="2" bestFit="1" customWidth="1"/>
    <col min="8198" max="8198" width="16.5703125" style="2" bestFit="1" customWidth="1"/>
    <col min="8199" max="8432" width="9.140625" style="2"/>
    <col min="8433" max="8433" width="4.85546875" style="2" customWidth="1"/>
    <col min="8434" max="8434" width="6" style="2" customWidth="1"/>
    <col min="8435" max="8435" width="56" style="2" customWidth="1"/>
    <col min="8436" max="8437" width="4.5703125" style="2" customWidth="1"/>
    <col min="8438" max="8438" width="8.7109375" style="2" customWidth="1"/>
    <col min="8439" max="8439" width="12.42578125" style="2" customWidth="1"/>
    <col min="8440" max="8440" width="13" style="2" customWidth="1"/>
    <col min="8441" max="8441" width="8.140625" style="2" customWidth="1"/>
    <col min="8442" max="8442" width="11.85546875" style="2" customWidth="1"/>
    <col min="8443" max="8443" width="12.140625" style="2" customWidth="1"/>
    <col min="8444" max="8444" width="30.85546875" style="2" bestFit="1" customWidth="1"/>
    <col min="8445" max="8445" width="23.5703125" style="2" customWidth="1"/>
    <col min="8446" max="8451" width="9.140625" style="2" customWidth="1"/>
    <col min="8452" max="8452" width="6" style="2" customWidth="1"/>
    <col min="8453" max="8453" width="46.85546875" style="2" bestFit="1" customWidth="1"/>
    <col min="8454" max="8454" width="16.5703125" style="2" bestFit="1" customWidth="1"/>
    <col min="8455" max="8688" width="9.140625" style="2"/>
    <col min="8689" max="8689" width="4.85546875" style="2" customWidth="1"/>
    <col min="8690" max="8690" width="6" style="2" customWidth="1"/>
    <col min="8691" max="8691" width="56" style="2" customWidth="1"/>
    <col min="8692" max="8693" width="4.5703125" style="2" customWidth="1"/>
    <col min="8694" max="8694" width="8.7109375" style="2" customWidth="1"/>
    <col min="8695" max="8695" width="12.42578125" style="2" customWidth="1"/>
    <col min="8696" max="8696" width="13" style="2" customWidth="1"/>
    <col min="8697" max="8697" width="8.140625" style="2" customWidth="1"/>
    <col min="8698" max="8698" width="11.85546875" style="2" customWidth="1"/>
    <col min="8699" max="8699" width="12.140625" style="2" customWidth="1"/>
    <col min="8700" max="8700" width="30.85546875" style="2" bestFit="1" customWidth="1"/>
    <col min="8701" max="8701" width="23.5703125" style="2" customWidth="1"/>
    <col min="8702" max="8707" width="9.140625" style="2" customWidth="1"/>
    <col min="8708" max="8708" width="6" style="2" customWidth="1"/>
    <col min="8709" max="8709" width="46.85546875" style="2" bestFit="1" customWidth="1"/>
    <col min="8710" max="8710" width="16.5703125" style="2" bestFit="1" customWidth="1"/>
    <col min="8711" max="8944" width="9.140625" style="2"/>
    <col min="8945" max="8945" width="4.85546875" style="2" customWidth="1"/>
    <col min="8946" max="8946" width="6" style="2" customWidth="1"/>
    <col min="8947" max="8947" width="56" style="2" customWidth="1"/>
    <col min="8948" max="8949" width="4.5703125" style="2" customWidth="1"/>
    <col min="8950" max="8950" width="8.7109375" style="2" customWidth="1"/>
    <col min="8951" max="8951" width="12.42578125" style="2" customWidth="1"/>
    <col min="8952" max="8952" width="13" style="2" customWidth="1"/>
    <col min="8953" max="8953" width="8.140625" style="2" customWidth="1"/>
    <col min="8954" max="8954" width="11.85546875" style="2" customWidth="1"/>
    <col min="8955" max="8955" width="12.140625" style="2" customWidth="1"/>
    <col min="8956" max="8956" width="30.85546875" style="2" bestFit="1" customWidth="1"/>
    <col min="8957" max="8957" width="23.5703125" style="2" customWidth="1"/>
    <col min="8958" max="8963" width="9.140625" style="2" customWidth="1"/>
    <col min="8964" max="8964" width="6" style="2" customWidth="1"/>
    <col min="8965" max="8965" width="46.85546875" style="2" bestFit="1" customWidth="1"/>
    <col min="8966" max="8966" width="16.5703125" style="2" bestFit="1" customWidth="1"/>
    <col min="8967" max="9200" width="9.140625" style="2"/>
    <col min="9201" max="9201" width="4.85546875" style="2" customWidth="1"/>
    <col min="9202" max="9202" width="6" style="2" customWidth="1"/>
    <col min="9203" max="9203" width="56" style="2" customWidth="1"/>
    <col min="9204" max="9205" width="4.5703125" style="2" customWidth="1"/>
    <col min="9206" max="9206" width="8.7109375" style="2" customWidth="1"/>
    <col min="9207" max="9207" width="12.42578125" style="2" customWidth="1"/>
    <col min="9208" max="9208" width="13" style="2" customWidth="1"/>
    <col min="9209" max="9209" width="8.140625" style="2" customWidth="1"/>
    <col min="9210" max="9210" width="11.85546875" style="2" customWidth="1"/>
    <col min="9211" max="9211" width="12.140625" style="2" customWidth="1"/>
    <col min="9212" max="9212" width="30.85546875" style="2" bestFit="1" customWidth="1"/>
    <col min="9213" max="9213" width="23.5703125" style="2" customWidth="1"/>
    <col min="9214" max="9219" width="9.140625" style="2" customWidth="1"/>
    <col min="9220" max="9220" width="6" style="2" customWidth="1"/>
    <col min="9221" max="9221" width="46.85546875" style="2" bestFit="1" customWidth="1"/>
    <col min="9222" max="9222" width="16.5703125" style="2" bestFit="1" customWidth="1"/>
    <col min="9223" max="9456" width="9.140625" style="2"/>
    <col min="9457" max="9457" width="4.85546875" style="2" customWidth="1"/>
    <col min="9458" max="9458" width="6" style="2" customWidth="1"/>
    <col min="9459" max="9459" width="56" style="2" customWidth="1"/>
    <col min="9460" max="9461" width="4.5703125" style="2" customWidth="1"/>
    <col min="9462" max="9462" width="8.7109375" style="2" customWidth="1"/>
    <col min="9463" max="9463" width="12.42578125" style="2" customWidth="1"/>
    <col min="9464" max="9464" width="13" style="2" customWidth="1"/>
    <col min="9465" max="9465" width="8.140625" style="2" customWidth="1"/>
    <col min="9466" max="9466" width="11.85546875" style="2" customWidth="1"/>
    <col min="9467" max="9467" width="12.140625" style="2" customWidth="1"/>
    <col min="9468" max="9468" width="30.85546875" style="2" bestFit="1" customWidth="1"/>
    <col min="9469" max="9469" width="23.5703125" style="2" customWidth="1"/>
    <col min="9470" max="9475" width="9.140625" style="2" customWidth="1"/>
    <col min="9476" max="9476" width="6" style="2" customWidth="1"/>
    <col min="9477" max="9477" width="46.85546875" style="2" bestFit="1" customWidth="1"/>
    <col min="9478" max="9478" width="16.5703125" style="2" bestFit="1" customWidth="1"/>
    <col min="9479" max="9712" width="9.140625" style="2"/>
    <col min="9713" max="9713" width="4.85546875" style="2" customWidth="1"/>
    <col min="9714" max="9714" width="6" style="2" customWidth="1"/>
    <col min="9715" max="9715" width="56" style="2" customWidth="1"/>
    <col min="9716" max="9717" width="4.5703125" style="2" customWidth="1"/>
    <col min="9718" max="9718" width="8.7109375" style="2" customWidth="1"/>
    <col min="9719" max="9719" width="12.42578125" style="2" customWidth="1"/>
    <col min="9720" max="9720" width="13" style="2" customWidth="1"/>
    <col min="9721" max="9721" width="8.140625" style="2" customWidth="1"/>
    <col min="9722" max="9722" width="11.85546875" style="2" customWidth="1"/>
    <col min="9723" max="9723" width="12.140625" style="2" customWidth="1"/>
    <col min="9724" max="9724" width="30.85546875" style="2" bestFit="1" customWidth="1"/>
    <col min="9725" max="9725" width="23.5703125" style="2" customWidth="1"/>
    <col min="9726" max="9731" width="9.140625" style="2" customWidth="1"/>
    <col min="9732" max="9732" width="6" style="2" customWidth="1"/>
    <col min="9733" max="9733" width="46.85546875" style="2" bestFit="1" customWidth="1"/>
    <col min="9734" max="9734" width="16.5703125" style="2" bestFit="1" customWidth="1"/>
    <col min="9735" max="9968" width="9.140625" style="2"/>
    <col min="9969" max="9969" width="4.85546875" style="2" customWidth="1"/>
    <col min="9970" max="9970" width="6" style="2" customWidth="1"/>
    <col min="9971" max="9971" width="56" style="2" customWidth="1"/>
    <col min="9972" max="9973" width="4.5703125" style="2" customWidth="1"/>
    <col min="9974" max="9974" width="8.7109375" style="2" customWidth="1"/>
    <col min="9975" max="9975" width="12.42578125" style="2" customWidth="1"/>
    <col min="9976" max="9976" width="13" style="2" customWidth="1"/>
    <col min="9977" max="9977" width="8.140625" style="2" customWidth="1"/>
    <col min="9978" max="9978" width="11.85546875" style="2" customWidth="1"/>
    <col min="9979" max="9979" width="12.140625" style="2" customWidth="1"/>
    <col min="9980" max="9980" width="30.85546875" style="2" bestFit="1" customWidth="1"/>
    <col min="9981" max="9981" width="23.5703125" style="2" customWidth="1"/>
    <col min="9982" max="9987" width="9.140625" style="2" customWidth="1"/>
    <col min="9988" max="9988" width="6" style="2" customWidth="1"/>
    <col min="9989" max="9989" width="46.85546875" style="2" bestFit="1" customWidth="1"/>
    <col min="9990" max="9990" width="16.5703125" style="2" bestFit="1" customWidth="1"/>
    <col min="9991" max="10224" width="9.140625" style="2"/>
    <col min="10225" max="10225" width="4.85546875" style="2" customWidth="1"/>
    <col min="10226" max="10226" width="6" style="2" customWidth="1"/>
    <col min="10227" max="10227" width="56" style="2" customWidth="1"/>
    <col min="10228" max="10229" width="4.5703125" style="2" customWidth="1"/>
    <col min="10230" max="10230" width="8.7109375" style="2" customWidth="1"/>
    <col min="10231" max="10231" width="12.42578125" style="2" customWidth="1"/>
    <col min="10232" max="10232" width="13" style="2" customWidth="1"/>
    <col min="10233" max="10233" width="8.140625" style="2" customWidth="1"/>
    <col min="10234" max="10234" width="11.85546875" style="2" customWidth="1"/>
    <col min="10235" max="10235" width="12.140625" style="2" customWidth="1"/>
    <col min="10236" max="10236" width="30.85546875" style="2" bestFit="1" customWidth="1"/>
    <col min="10237" max="10237" width="23.5703125" style="2" customWidth="1"/>
    <col min="10238" max="10243" width="9.140625" style="2" customWidth="1"/>
    <col min="10244" max="10244" width="6" style="2" customWidth="1"/>
    <col min="10245" max="10245" width="46.85546875" style="2" bestFit="1" customWidth="1"/>
    <col min="10246" max="10246" width="16.5703125" style="2" bestFit="1" customWidth="1"/>
    <col min="10247" max="10480" width="9.140625" style="2"/>
    <col min="10481" max="10481" width="4.85546875" style="2" customWidth="1"/>
    <col min="10482" max="10482" width="6" style="2" customWidth="1"/>
    <col min="10483" max="10483" width="56" style="2" customWidth="1"/>
    <col min="10484" max="10485" width="4.5703125" style="2" customWidth="1"/>
    <col min="10486" max="10486" width="8.7109375" style="2" customWidth="1"/>
    <col min="10487" max="10487" width="12.42578125" style="2" customWidth="1"/>
    <col min="10488" max="10488" width="13" style="2" customWidth="1"/>
    <col min="10489" max="10489" width="8.140625" style="2" customWidth="1"/>
    <col min="10490" max="10490" width="11.85546875" style="2" customWidth="1"/>
    <col min="10491" max="10491" width="12.140625" style="2" customWidth="1"/>
    <col min="10492" max="10492" width="30.85546875" style="2" bestFit="1" customWidth="1"/>
    <col min="10493" max="10493" width="23.5703125" style="2" customWidth="1"/>
    <col min="10494" max="10499" width="9.140625" style="2" customWidth="1"/>
    <col min="10500" max="10500" width="6" style="2" customWidth="1"/>
    <col min="10501" max="10501" width="46.85546875" style="2" bestFit="1" customWidth="1"/>
    <col min="10502" max="10502" width="16.5703125" style="2" bestFit="1" customWidth="1"/>
    <col min="10503" max="10736" width="9.140625" style="2"/>
    <col min="10737" max="10737" width="4.85546875" style="2" customWidth="1"/>
    <col min="10738" max="10738" width="6" style="2" customWidth="1"/>
    <col min="10739" max="10739" width="56" style="2" customWidth="1"/>
    <col min="10740" max="10741" width="4.5703125" style="2" customWidth="1"/>
    <col min="10742" max="10742" width="8.7109375" style="2" customWidth="1"/>
    <col min="10743" max="10743" width="12.42578125" style="2" customWidth="1"/>
    <col min="10744" max="10744" width="13" style="2" customWidth="1"/>
    <col min="10745" max="10745" width="8.140625" style="2" customWidth="1"/>
    <col min="10746" max="10746" width="11.85546875" style="2" customWidth="1"/>
    <col min="10747" max="10747" width="12.140625" style="2" customWidth="1"/>
    <col min="10748" max="10748" width="30.85546875" style="2" bestFit="1" customWidth="1"/>
    <col min="10749" max="10749" width="23.5703125" style="2" customWidth="1"/>
    <col min="10750" max="10755" width="9.140625" style="2" customWidth="1"/>
    <col min="10756" max="10756" width="6" style="2" customWidth="1"/>
    <col min="10757" max="10757" width="46.85546875" style="2" bestFit="1" customWidth="1"/>
    <col min="10758" max="10758" width="16.5703125" style="2" bestFit="1" customWidth="1"/>
    <col min="10759" max="10992" width="9.140625" style="2"/>
    <col min="10993" max="10993" width="4.85546875" style="2" customWidth="1"/>
    <col min="10994" max="10994" width="6" style="2" customWidth="1"/>
    <col min="10995" max="10995" width="56" style="2" customWidth="1"/>
    <col min="10996" max="10997" width="4.5703125" style="2" customWidth="1"/>
    <col min="10998" max="10998" width="8.7109375" style="2" customWidth="1"/>
    <col min="10999" max="10999" width="12.42578125" style="2" customWidth="1"/>
    <col min="11000" max="11000" width="13" style="2" customWidth="1"/>
    <col min="11001" max="11001" width="8.140625" style="2" customWidth="1"/>
    <col min="11002" max="11002" width="11.85546875" style="2" customWidth="1"/>
    <col min="11003" max="11003" width="12.140625" style="2" customWidth="1"/>
    <col min="11004" max="11004" width="30.85546875" style="2" bestFit="1" customWidth="1"/>
    <col min="11005" max="11005" width="23.5703125" style="2" customWidth="1"/>
    <col min="11006" max="11011" width="9.140625" style="2" customWidth="1"/>
    <col min="11012" max="11012" width="6" style="2" customWidth="1"/>
    <col min="11013" max="11013" width="46.85546875" style="2" bestFit="1" customWidth="1"/>
    <col min="11014" max="11014" width="16.5703125" style="2" bestFit="1" customWidth="1"/>
    <col min="11015" max="11248" width="9.140625" style="2"/>
    <col min="11249" max="11249" width="4.85546875" style="2" customWidth="1"/>
    <col min="11250" max="11250" width="6" style="2" customWidth="1"/>
    <col min="11251" max="11251" width="56" style="2" customWidth="1"/>
    <col min="11252" max="11253" width="4.5703125" style="2" customWidth="1"/>
    <col min="11254" max="11254" width="8.7109375" style="2" customWidth="1"/>
    <col min="11255" max="11255" width="12.42578125" style="2" customWidth="1"/>
    <col min="11256" max="11256" width="13" style="2" customWidth="1"/>
    <col min="11257" max="11257" width="8.140625" style="2" customWidth="1"/>
    <col min="11258" max="11258" width="11.85546875" style="2" customWidth="1"/>
    <col min="11259" max="11259" width="12.140625" style="2" customWidth="1"/>
    <col min="11260" max="11260" width="30.85546875" style="2" bestFit="1" customWidth="1"/>
    <col min="11261" max="11261" width="23.5703125" style="2" customWidth="1"/>
    <col min="11262" max="11267" width="9.140625" style="2" customWidth="1"/>
    <col min="11268" max="11268" width="6" style="2" customWidth="1"/>
    <col min="11269" max="11269" width="46.85546875" style="2" bestFit="1" customWidth="1"/>
    <col min="11270" max="11270" width="16.5703125" style="2" bestFit="1" customWidth="1"/>
    <col min="11271" max="11504" width="9.140625" style="2"/>
    <col min="11505" max="11505" width="4.85546875" style="2" customWidth="1"/>
    <col min="11506" max="11506" width="6" style="2" customWidth="1"/>
    <col min="11507" max="11507" width="56" style="2" customWidth="1"/>
    <col min="11508" max="11509" width="4.5703125" style="2" customWidth="1"/>
    <col min="11510" max="11510" width="8.7109375" style="2" customWidth="1"/>
    <col min="11511" max="11511" width="12.42578125" style="2" customWidth="1"/>
    <col min="11512" max="11512" width="13" style="2" customWidth="1"/>
    <col min="11513" max="11513" width="8.140625" style="2" customWidth="1"/>
    <col min="11514" max="11514" width="11.85546875" style="2" customWidth="1"/>
    <col min="11515" max="11515" width="12.140625" style="2" customWidth="1"/>
    <col min="11516" max="11516" width="30.85546875" style="2" bestFit="1" customWidth="1"/>
    <col min="11517" max="11517" width="23.5703125" style="2" customWidth="1"/>
    <col min="11518" max="11523" width="9.140625" style="2" customWidth="1"/>
    <col min="11524" max="11524" width="6" style="2" customWidth="1"/>
    <col min="11525" max="11525" width="46.85546875" style="2" bestFit="1" customWidth="1"/>
    <col min="11526" max="11526" width="16.5703125" style="2" bestFit="1" customWidth="1"/>
    <col min="11527" max="11760" width="9.140625" style="2"/>
    <col min="11761" max="11761" width="4.85546875" style="2" customWidth="1"/>
    <col min="11762" max="11762" width="6" style="2" customWidth="1"/>
    <col min="11763" max="11763" width="56" style="2" customWidth="1"/>
    <col min="11764" max="11765" width="4.5703125" style="2" customWidth="1"/>
    <col min="11766" max="11766" width="8.7109375" style="2" customWidth="1"/>
    <col min="11767" max="11767" width="12.42578125" style="2" customWidth="1"/>
    <col min="11768" max="11768" width="13" style="2" customWidth="1"/>
    <col min="11769" max="11769" width="8.140625" style="2" customWidth="1"/>
    <col min="11770" max="11770" width="11.85546875" style="2" customWidth="1"/>
    <col min="11771" max="11771" width="12.140625" style="2" customWidth="1"/>
    <col min="11772" max="11772" width="30.85546875" style="2" bestFit="1" customWidth="1"/>
    <col min="11773" max="11773" width="23.5703125" style="2" customWidth="1"/>
    <col min="11774" max="11779" width="9.140625" style="2" customWidth="1"/>
    <col min="11780" max="11780" width="6" style="2" customWidth="1"/>
    <col min="11781" max="11781" width="46.85546875" style="2" bestFit="1" customWidth="1"/>
    <col min="11782" max="11782" width="16.5703125" style="2" bestFit="1" customWidth="1"/>
    <col min="11783" max="12016" width="9.140625" style="2"/>
    <col min="12017" max="12017" width="4.85546875" style="2" customWidth="1"/>
    <col min="12018" max="12018" width="6" style="2" customWidth="1"/>
    <col min="12019" max="12019" width="56" style="2" customWidth="1"/>
    <col min="12020" max="12021" width="4.5703125" style="2" customWidth="1"/>
    <col min="12022" max="12022" width="8.7109375" style="2" customWidth="1"/>
    <col min="12023" max="12023" width="12.42578125" style="2" customWidth="1"/>
    <col min="12024" max="12024" width="13" style="2" customWidth="1"/>
    <col min="12025" max="12025" width="8.140625" style="2" customWidth="1"/>
    <col min="12026" max="12026" width="11.85546875" style="2" customWidth="1"/>
    <col min="12027" max="12027" width="12.140625" style="2" customWidth="1"/>
    <col min="12028" max="12028" width="30.85546875" style="2" bestFit="1" customWidth="1"/>
    <col min="12029" max="12029" width="23.5703125" style="2" customWidth="1"/>
    <col min="12030" max="12035" width="9.140625" style="2" customWidth="1"/>
    <col min="12036" max="12036" width="6" style="2" customWidth="1"/>
    <col min="12037" max="12037" width="46.85546875" style="2" bestFit="1" customWidth="1"/>
    <col min="12038" max="12038" width="16.5703125" style="2" bestFit="1" customWidth="1"/>
    <col min="12039" max="12272" width="9.140625" style="2"/>
    <col min="12273" max="12273" width="4.85546875" style="2" customWidth="1"/>
    <col min="12274" max="12274" width="6" style="2" customWidth="1"/>
    <col min="12275" max="12275" width="56" style="2" customWidth="1"/>
    <col min="12276" max="12277" width="4.5703125" style="2" customWidth="1"/>
    <col min="12278" max="12278" width="8.7109375" style="2" customWidth="1"/>
    <col min="12279" max="12279" width="12.42578125" style="2" customWidth="1"/>
    <col min="12280" max="12280" width="13" style="2" customWidth="1"/>
    <col min="12281" max="12281" width="8.140625" style="2" customWidth="1"/>
    <col min="12282" max="12282" width="11.85546875" style="2" customWidth="1"/>
    <col min="12283" max="12283" width="12.140625" style="2" customWidth="1"/>
    <col min="12284" max="12284" width="30.85546875" style="2" bestFit="1" customWidth="1"/>
    <col min="12285" max="12285" width="23.5703125" style="2" customWidth="1"/>
    <col min="12286" max="12291" width="9.140625" style="2" customWidth="1"/>
    <col min="12292" max="12292" width="6" style="2" customWidth="1"/>
    <col min="12293" max="12293" width="46.85546875" style="2" bestFit="1" customWidth="1"/>
    <col min="12294" max="12294" width="16.5703125" style="2" bestFit="1" customWidth="1"/>
    <col min="12295" max="12528" width="9.140625" style="2"/>
    <col min="12529" max="12529" width="4.85546875" style="2" customWidth="1"/>
    <col min="12530" max="12530" width="6" style="2" customWidth="1"/>
    <col min="12531" max="12531" width="56" style="2" customWidth="1"/>
    <col min="12532" max="12533" width="4.5703125" style="2" customWidth="1"/>
    <col min="12534" max="12534" width="8.7109375" style="2" customWidth="1"/>
    <col min="12535" max="12535" width="12.42578125" style="2" customWidth="1"/>
    <col min="12536" max="12536" width="13" style="2" customWidth="1"/>
    <col min="12537" max="12537" width="8.140625" style="2" customWidth="1"/>
    <col min="12538" max="12538" width="11.85546875" style="2" customWidth="1"/>
    <col min="12539" max="12539" width="12.140625" style="2" customWidth="1"/>
    <col min="12540" max="12540" width="30.85546875" style="2" bestFit="1" customWidth="1"/>
    <col min="12541" max="12541" width="23.5703125" style="2" customWidth="1"/>
    <col min="12542" max="12547" width="9.140625" style="2" customWidth="1"/>
    <col min="12548" max="12548" width="6" style="2" customWidth="1"/>
    <col min="12549" max="12549" width="46.85546875" style="2" bestFit="1" customWidth="1"/>
    <col min="12550" max="12550" width="16.5703125" style="2" bestFit="1" customWidth="1"/>
    <col min="12551" max="12784" width="9.140625" style="2"/>
    <col min="12785" max="12785" width="4.85546875" style="2" customWidth="1"/>
    <col min="12786" max="12786" width="6" style="2" customWidth="1"/>
    <col min="12787" max="12787" width="56" style="2" customWidth="1"/>
    <col min="12788" max="12789" width="4.5703125" style="2" customWidth="1"/>
    <col min="12790" max="12790" width="8.7109375" style="2" customWidth="1"/>
    <col min="12791" max="12791" width="12.42578125" style="2" customWidth="1"/>
    <col min="12792" max="12792" width="13" style="2" customWidth="1"/>
    <col min="12793" max="12793" width="8.140625" style="2" customWidth="1"/>
    <col min="12794" max="12794" width="11.85546875" style="2" customWidth="1"/>
    <col min="12795" max="12795" width="12.140625" style="2" customWidth="1"/>
    <col min="12796" max="12796" width="30.85546875" style="2" bestFit="1" customWidth="1"/>
    <col min="12797" max="12797" width="23.5703125" style="2" customWidth="1"/>
    <col min="12798" max="12803" width="9.140625" style="2" customWidth="1"/>
    <col min="12804" max="12804" width="6" style="2" customWidth="1"/>
    <col min="12805" max="12805" width="46.85546875" style="2" bestFit="1" customWidth="1"/>
    <col min="12806" max="12806" width="16.5703125" style="2" bestFit="1" customWidth="1"/>
    <col min="12807" max="13040" width="9.140625" style="2"/>
    <col min="13041" max="13041" width="4.85546875" style="2" customWidth="1"/>
    <col min="13042" max="13042" width="6" style="2" customWidth="1"/>
    <col min="13043" max="13043" width="56" style="2" customWidth="1"/>
    <col min="13044" max="13045" width="4.5703125" style="2" customWidth="1"/>
    <col min="13046" max="13046" width="8.7109375" style="2" customWidth="1"/>
    <col min="13047" max="13047" width="12.42578125" style="2" customWidth="1"/>
    <col min="13048" max="13048" width="13" style="2" customWidth="1"/>
    <col min="13049" max="13049" width="8.140625" style="2" customWidth="1"/>
    <col min="13050" max="13050" width="11.85546875" style="2" customWidth="1"/>
    <col min="13051" max="13051" width="12.140625" style="2" customWidth="1"/>
    <col min="13052" max="13052" width="30.85546875" style="2" bestFit="1" customWidth="1"/>
    <col min="13053" max="13053" width="23.5703125" style="2" customWidth="1"/>
    <col min="13054" max="13059" width="9.140625" style="2" customWidth="1"/>
    <col min="13060" max="13060" width="6" style="2" customWidth="1"/>
    <col min="13061" max="13061" width="46.85546875" style="2" bestFit="1" customWidth="1"/>
    <col min="13062" max="13062" width="16.5703125" style="2" bestFit="1" customWidth="1"/>
    <col min="13063" max="13296" width="9.140625" style="2"/>
    <col min="13297" max="13297" width="4.85546875" style="2" customWidth="1"/>
    <col min="13298" max="13298" width="6" style="2" customWidth="1"/>
    <col min="13299" max="13299" width="56" style="2" customWidth="1"/>
    <col min="13300" max="13301" width="4.5703125" style="2" customWidth="1"/>
    <col min="13302" max="13302" width="8.7109375" style="2" customWidth="1"/>
    <col min="13303" max="13303" width="12.42578125" style="2" customWidth="1"/>
    <col min="13304" max="13304" width="13" style="2" customWidth="1"/>
    <col min="13305" max="13305" width="8.140625" style="2" customWidth="1"/>
    <col min="13306" max="13306" width="11.85546875" style="2" customWidth="1"/>
    <col min="13307" max="13307" width="12.140625" style="2" customWidth="1"/>
    <col min="13308" max="13308" width="30.85546875" style="2" bestFit="1" customWidth="1"/>
    <col min="13309" max="13309" width="23.5703125" style="2" customWidth="1"/>
    <col min="13310" max="13315" width="9.140625" style="2" customWidth="1"/>
    <col min="13316" max="13316" width="6" style="2" customWidth="1"/>
    <col min="13317" max="13317" width="46.85546875" style="2" bestFit="1" customWidth="1"/>
    <col min="13318" max="13318" width="16.5703125" style="2" bestFit="1" customWidth="1"/>
    <col min="13319" max="13552" width="9.140625" style="2"/>
    <col min="13553" max="13553" width="4.85546875" style="2" customWidth="1"/>
    <col min="13554" max="13554" width="6" style="2" customWidth="1"/>
    <col min="13555" max="13555" width="56" style="2" customWidth="1"/>
    <col min="13556" max="13557" width="4.5703125" style="2" customWidth="1"/>
    <col min="13558" max="13558" width="8.7109375" style="2" customWidth="1"/>
    <col min="13559" max="13559" width="12.42578125" style="2" customWidth="1"/>
    <col min="13560" max="13560" width="13" style="2" customWidth="1"/>
    <col min="13561" max="13561" width="8.140625" style="2" customWidth="1"/>
    <col min="13562" max="13562" width="11.85546875" style="2" customWidth="1"/>
    <col min="13563" max="13563" width="12.140625" style="2" customWidth="1"/>
    <col min="13564" max="13564" width="30.85546875" style="2" bestFit="1" customWidth="1"/>
    <col min="13565" max="13565" width="23.5703125" style="2" customWidth="1"/>
    <col min="13566" max="13571" width="9.140625" style="2" customWidth="1"/>
    <col min="13572" max="13572" width="6" style="2" customWidth="1"/>
    <col min="13573" max="13573" width="46.85546875" style="2" bestFit="1" customWidth="1"/>
    <col min="13574" max="13574" width="16.5703125" style="2" bestFit="1" customWidth="1"/>
    <col min="13575" max="13808" width="9.140625" style="2"/>
    <col min="13809" max="13809" width="4.85546875" style="2" customWidth="1"/>
    <col min="13810" max="13810" width="6" style="2" customWidth="1"/>
    <col min="13811" max="13811" width="56" style="2" customWidth="1"/>
    <col min="13812" max="13813" width="4.5703125" style="2" customWidth="1"/>
    <col min="13814" max="13814" width="8.7109375" style="2" customWidth="1"/>
    <col min="13815" max="13815" width="12.42578125" style="2" customWidth="1"/>
    <col min="13816" max="13816" width="13" style="2" customWidth="1"/>
    <col min="13817" max="13817" width="8.140625" style="2" customWidth="1"/>
    <col min="13818" max="13818" width="11.85546875" style="2" customWidth="1"/>
    <col min="13819" max="13819" width="12.140625" style="2" customWidth="1"/>
    <col min="13820" max="13820" width="30.85546875" style="2" bestFit="1" customWidth="1"/>
    <col min="13821" max="13821" width="23.5703125" style="2" customWidth="1"/>
    <col min="13822" max="13827" width="9.140625" style="2" customWidth="1"/>
    <col min="13828" max="13828" width="6" style="2" customWidth="1"/>
    <col min="13829" max="13829" width="46.85546875" style="2" bestFit="1" customWidth="1"/>
    <col min="13830" max="13830" width="16.5703125" style="2" bestFit="1" customWidth="1"/>
    <col min="13831" max="14064" width="9.140625" style="2"/>
    <col min="14065" max="14065" width="4.85546875" style="2" customWidth="1"/>
    <col min="14066" max="14066" width="6" style="2" customWidth="1"/>
    <col min="14067" max="14067" width="56" style="2" customWidth="1"/>
    <col min="14068" max="14069" width="4.5703125" style="2" customWidth="1"/>
    <col min="14070" max="14070" width="8.7109375" style="2" customWidth="1"/>
    <col min="14071" max="14071" width="12.42578125" style="2" customWidth="1"/>
    <col min="14072" max="14072" width="13" style="2" customWidth="1"/>
    <col min="14073" max="14073" width="8.140625" style="2" customWidth="1"/>
    <col min="14074" max="14074" width="11.85546875" style="2" customWidth="1"/>
    <col min="14075" max="14075" width="12.140625" style="2" customWidth="1"/>
    <col min="14076" max="14076" width="30.85546875" style="2" bestFit="1" customWidth="1"/>
    <col min="14077" max="14077" width="23.5703125" style="2" customWidth="1"/>
    <col min="14078" max="14083" width="9.140625" style="2" customWidth="1"/>
    <col min="14084" max="14084" width="6" style="2" customWidth="1"/>
    <col min="14085" max="14085" width="46.85546875" style="2" bestFit="1" customWidth="1"/>
    <col min="14086" max="14086" width="16.5703125" style="2" bestFit="1" customWidth="1"/>
    <col min="14087" max="14320" width="9.140625" style="2"/>
    <col min="14321" max="14321" width="4.85546875" style="2" customWidth="1"/>
    <col min="14322" max="14322" width="6" style="2" customWidth="1"/>
    <col min="14323" max="14323" width="56" style="2" customWidth="1"/>
    <col min="14324" max="14325" width="4.5703125" style="2" customWidth="1"/>
    <col min="14326" max="14326" width="8.7109375" style="2" customWidth="1"/>
    <col min="14327" max="14327" width="12.42578125" style="2" customWidth="1"/>
    <col min="14328" max="14328" width="13" style="2" customWidth="1"/>
    <col min="14329" max="14329" width="8.140625" style="2" customWidth="1"/>
    <col min="14330" max="14330" width="11.85546875" style="2" customWidth="1"/>
    <col min="14331" max="14331" width="12.140625" style="2" customWidth="1"/>
    <col min="14332" max="14332" width="30.85546875" style="2" bestFit="1" customWidth="1"/>
    <col min="14333" max="14333" width="23.5703125" style="2" customWidth="1"/>
    <col min="14334" max="14339" width="9.140625" style="2" customWidth="1"/>
    <col min="14340" max="14340" width="6" style="2" customWidth="1"/>
    <col min="14341" max="14341" width="46.85546875" style="2" bestFit="1" customWidth="1"/>
    <col min="14342" max="14342" width="16.5703125" style="2" bestFit="1" customWidth="1"/>
    <col min="14343" max="14576" width="9.140625" style="2"/>
    <col min="14577" max="14577" width="4.85546875" style="2" customWidth="1"/>
    <col min="14578" max="14578" width="6" style="2" customWidth="1"/>
    <col min="14579" max="14579" width="56" style="2" customWidth="1"/>
    <col min="14580" max="14581" width="4.5703125" style="2" customWidth="1"/>
    <col min="14582" max="14582" width="8.7109375" style="2" customWidth="1"/>
    <col min="14583" max="14583" width="12.42578125" style="2" customWidth="1"/>
    <col min="14584" max="14584" width="13" style="2" customWidth="1"/>
    <col min="14585" max="14585" width="8.140625" style="2" customWidth="1"/>
    <col min="14586" max="14586" width="11.85546875" style="2" customWidth="1"/>
    <col min="14587" max="14587" width="12.140625" style="2" customWidth="1"/>
    <col min="14588" max="14588" width="30.85546875" style="2" bestFit="1" customWidth="1"/>
    <col min="14589" max="14589" width="23.5703125" style="2" customWidth="1"/>
    <col min="14590" max="14595" width="9.140625" style="2" customWidth="1"/>
    <col min="14596" max="14596" width="6" style="2" customWidth="1"/>
    <col min="14597" max="14597" width="46.85546875" style="2" bestFit="1" customWidth="1"/>
    <col min="14598" max="14598" width="16.5703125" style="2" bestFit="1" customWidth="1"/>
    <col min="14599" max="14832" width="9.140625" style="2"/>
    <col min="14833" max="14833" width="4.85546875" style="2" customWidth="1"/>
    <col min="14834" max="14834" width="6" style="2" customWidth="1"/>
    <col min="14835" max="14835" width="56" style="2" customWidth="1"/>
    <col min="14836" max="14837" width="4.5703125" style="2" customWidth="1"/>
    <col min="14838" max="14838" width="8.7109375" style="2" customWidth="1"/>
    <col min="14839" max="14839" width="12.42578125" style="2" customWidth="1"/>
    <col min="14840" max="14840" width="13" style="2" customWidth="1"/>
    <col min="14841" max="14841" width="8.140625" style="2" customWidth="1"/>
    <col min="14842" max="14842" width="11.85546875" style="2" customWidth="1"/>
    <col min="14843" max="14843" width="12.140625" style="2" customWidth="1"/>
    <col min="14844" max="14844" width="30.85546875" style="2" bestFit="1" customWidth="1"/>
    <col min="14845" max="14845" width="23.5703125" style="2" customWidth="1"/>
    <col min="14846" max="14851" width="9.140625" style="2" customWidth="1"/>
    <col min="14852" max="14852" width="6" style="2" customWidth="1"/>
    <col min="14853" max="14853" width="46.85546875" style="2" bestFit="1" customWidth="1"/>
    <col min="14854" max="14854" width="16.5703125" style="2" bestFit="1" customWidth="1"/>
    <col min="14855" max="15088" width="9.140625" style="2"/>
    <col min="15089" max="15089" width="4.85546875" style="2" customWidth="1"/>
    <col min="15090" max="15090" width="6" style="2" customWidth="1"/>
    <col min="15091" max="15091" width="56" style="2" customWidth="1"/>
    <col min="15092" max="15093" width="4.5703125" style="2" customWidth="1"/>
    <col min="15094" max="15094" width="8.7109375" style="2" customWidth="1"/>
    <col min="15095" max="15095" width="12.42578125" style="2" customWidth="1"/>
    <col min="15096" max="15096" width="13" style="2" customWidth="1"/>
    <col min="15097" max="15097" width="8.140625" style="2" customWidth="1"/>
    <col min="15098" max="15098" width="11.85546875" style="2" customWidth="1"/>
    <col min="15099" max="15099" width="12.140625" style="2" customWidth="1"/>
    <col min="15100" max="15100" width="30.85546875" style="2" bestFit="1" customWidth="1"/>
    <col min="15101" max="15101" width="23.5703125" style="2" customWidth="1"/>
    <col min="15102" max="15107" width="9.140625" style="2" customWidth="1"/>
    <col min="15108" max="15108" width="6" style="2" customWidth="1"/>
    <col min="15109" max="15109" width="46.85546875" style="2" bestFit="1" customWidth="1"/>
    <col min="15110" max="15110" width="16.5703125" style="2" bestFit="1" customWidth="1"/>
    <col min="15111" max="15344" width="9.140625" style="2"/>
    <col min="15345" max="15345" width="4.85546875" style="2" customWidth="1"/>
    <col min="15346" max="15346" width="6" style="2" customWidth="1"/>
    <col min="15347" max="15347" width="56" style="2" customWidth="1"/>
    <col min="15348" max="15349" width="4.5703125" style="2" customWidth="1"/>
    <col min="15350" max="15350" width="8.7109375" style="2" customWidth="1"/>
    <col min="15351" max="15351" width="12.42578125" style="2" customWidth="1"/>
    <col min="15352" max="15352" width="13" style="2" customWidth="1"/>
    <col min="15353" max="15353" width="8.140625" style="2" customWidth="1"/>
    <col min="15354" max="15354" width="11.85546875" style="2" customWidth="1"/>
    <col min="15355" max="15355" width="12.140625" style="2" customWidth="1"/>
    <col min="15356" max="15356" width="30.85546875" style="2" bestFit="1" customWidth="1"/>
    <col min="15357" max="15357" width="23.5703125" style="2" customWidth="1"/>
    <col min="15358" max="15363" width="9.140625" style="2" customWidth="1"/>
    <col min="15364" max="15364" width="6" style="2" customWidth="1"/>
    <col min="15365" max="15365" width="46.85546875" style="2" bestFit="1" customWidth="1"/>
    <col min="15366" max="15366" width="16.5703125" style="2" bestFit="1" customWidth="1"/>
    <col min="15367" max="15600" width="9.140625" style="2"/>
    <col min="15601" max="15601" width="4.85546875" style="2" customWidth="1"/>
    <col min="15602" max="15602" width="6" style="2" customWidth="1"/>
    <col min="15603" max="15603" width="56" style="2" customWidth="1"/>
    <col min="15604" max="15605" width="4.5703125" style="2" customWidth="1"/>
    <col min="15606" max="15606" width="8.7109375" style="2" customWidth="1"/>
    <col min="15607" max="15607" width="12.42578125" style="2" customWidth="1"/>
    <col min="15608" max="15608" width="13" style="2" customWidth="1"/>
    <col min="15609" max="15609" width="8.140625" style="2" customWidth="1"/>
    <col min="15610" max="15610" width="11.85546875" style="2" customWidth="1"/>
    <col min="15611" max="15611" width="12.140625" style="2" customWidth="1"/>
    <col min="15612" max="15612" width="30.85546875" style="2" bestFit="1" customWidth="1"/>
    <col min="15613" max="15613" width="23.5703125" style="2" customWidth="1"/>
    <col min="15614" max="15619" width="9.140625" style="2" customWidth="1"/>
    <col min="15620" max="15620" width="6" style="2" customWidth="1"/>
    <col min="15621" max="15621" width="46.85546875" style="2" bestFit="1" customWidth="1"/>
    <col min="15622" max="15622" width="16.5703125" style="2" bestFit="1" customWidth="1"/>
    <col min="15623" max="15856" width="9.140625" style="2"/>
    <col min="15857" max="15857" width="4.85546875" style="2" customWidth="1"/>
    <col min="15858" max="15858" width="6" style="2" customWidth="1"/>
    <col min="15859" max="15859" width="56" style="2" customWidth="1"/>
    <col min="15860" max="15861" width="4.5703125" style="2" customWidth="1"/>
    <col min="15862" max="15862" width="8.7109375" style="2" customWidth="1"/>
    <col min="15863" max="15863" width="12.42578125" style="2" customWidth="1"/>
    <col min="15864" max="15864" width="13" style="2" customWidth="1"/>
    <col min="15865" max="15865" width="8.140625" style="2" customWidth="1"/>
    <col min="15866" max="15866" width="11.85546875" style="2" customWidth="1"/>
    <col min="15867" max="15867" width="12.140625" style="2" customWidth="1"/>
    <col min="15868" max="15868" width="30.85546875" style="2" bestFit="1" customWidth="1"/>
    <col min="15869" max="15869" width="23.5703125" style="2" customWidth="1"/>
    <col min="15870" max="15875" width="9.140625" style="2" customWidth="1"/>
    <col min="15876" max="15876" width="6" style="2" customWidth="1"/>
    <col min="15877" max="15877" width="46.85546875" style="2" bestFit="1" customWidth="1"/>
    <col min="15878" max="15878" width="16.5703125" style="2" bestFit="1" customWidth="1"/>
    <col min="15879" max="16112" width="9.140625" style="2"/>
    <col min="16113" max="16113" width="4.85546875" style="2" customWidth="1"/>
    <col min="16114" max="16114" width="6" style="2" customWidth="1"/>
    <col min="16115" max="16115" width="56" style="2" customWidth="1"/>
    <col min="16116" max="16117" width="4.5703125" style="2" customWidth="1"/>
    <col min="16118" max="16118" width="8.7109375" style="2" customWidth="1"/>
    <col min="16119" max="16119" width="12.42578125" style="2" customWidth="1"/>
    <col min="16120" max="16120" width="13" style="2" customWidth="1"/>
    <col min="16121" max="16121" width="8.140625" style="2" customWidth="1"/>
    <col min="16122" max="16122" width="11.85546875" style="2" customWidth="1"/>
    <col min="16123" max="16123" width="12.140625" style="2" customWidth="1"/>
    <col min="16124" max="16124" width="30.85546875" style="2" bestFit="1" customWidth="1"/>
    <col min="16125" max="16125" width="23.5703125" style="2" customWidth="1"/>
    <col min="16126" max="16131" width="9.140625" style="2" customWidth="1"/>
    <col min="16132" max="16132" width="6" style="2" customWidth="1"/>
    <col min="16133" max="16133" width="46.85546875" style="2" bestFit="1" customWidth="1"/>
    <col min="16134" max="16134" width="16.5703125" style="2" bestFit="1" customWidth="1"/>
    <col min="16135" max="16384" width="9.140625" style="2"/>
  </cols>
  <sheetData>
    <row r="1" spans="1:13" ht="22.5" x14ac:dyDescent="0.3">
      <c r="A1" s="456" t="s">
        <v>260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3" ht="20.25" x14ac:dyDescent="0.3">
      <c r="A2" s="457" t="s">
        <v>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3" x14ac:dyDescent="0.25">
      <c r="A3" s="3" t="s">
        <v>1</v>
      </c>
      <c r="B3" s="3"/>
      <c r="C3" s="4"/>
      <c r="D3" s="5"/>
      <c r="E3" s="5"/>
      <c r="F3" s="8"/>
      <c r="G3" s="3"/>
      <c r="H3" s="6"/>
      <c r="I3" s="7"/>
      <c r="J3" s="7"/>
      <c r="K3" s="7"/>
      <c r="L3" s="8"/>
    </row>
    <row r="4" spans="1:13" x14ac:dyDescent="0.25">
      <c r="A4" s="458" t="s">
        <v>2</v>
      </c>
      <c r="B4" s="458" t="s">
        <v>3</v>
      </c>
      <c r="C4" s="460" t="s">
        <v>4</v>
      </c>
      <c r="D4" s="9"/>
      <c r="E4" s="9"/>
      <c r="F4" s="323"/>
      <c r="G4" s="10" t="s">
        <v>5</v>
      </c>
      <c r="H4" s="11"/>
      <c r="I4" s="12"/>
      <c r="J4" s="13" t="s">
        <v>6</v>
      </c>
      <c r="K4" s="14"/>
      <c r="L4" s="10" t="s">
        <v>7</v>
      </c>
      <c r="M4" s="10" t="s">
        <v>8</v>
      </c>
    </row>
    <row r="5" spans="1:13" x14ac:dyDescent="0.25">
      <c r="A5" s="459"/>
      <c r="B5" s="459" t="s">
        <v>3</v>
      </c>
      <c r="C5" s="461"/>
      <c r="D5" s="9" t="s">
        <v>9</v>
      </c>
      <c r="E5" s="9" t="s">
        <v>10</v>
      </c>
      <c r="F5" s="323" t="s">
        <v>11</v>
      </c>
      <c r="G5" s="10" t="s">
        <v>12</v>
      </c>
      <c r="H5" s="11" t="s">
        <v>13</v>
      </c>
      <c r="I5" s="12" t="s">
        <v>11</v>
      </c>
      <c r="J5" s="13" t="s">
        <v>12</v>
      </c>
      <c r="K5" s="14" t="s">
        <v>13</v>
      </c>
      <c r="L5" s="10" t="s">
        <v>14</v>
      </c>
      <c r="M5" s="10" t="s">
        <v>15</v>
      </c>
    </row>
    <row r="6" spans="1:13" s="24" customFormat="1" x14ac:dyDescent="0.25">
      <c r="A6" s="15"/>
      <c r="B6" s="16"/>
      <c r="C6" s="17" t="s">
        <v>16</v>
      </c>
      <c r="D6" s="16"/>
      <c r="E6" s="18"/>
      <c r="F6" s="324"/>
      <c r="G6" s="19"/>
      <c r="H6" s="20"/>
      <c r="I6" s="21"/>
      <c r="J6" s="22"/>
      <c r="K6" s="21"/>
      <c r="L6" s="23"/>
      <c r="M6" s="1"/>
    </row>
    <row r="7" spans="1:13" x14ac:dyDescent="0.25">
      <c r="A7" s="25">
        <v>1</v>
      </c>
      <c r="B7" s="26">
        <v>401</v>
      </c>
      <c r="C7" s="27" t="s">
        <v>17</v>
      </c>
      <c r="D7" s="28"/>
      <c r="E7" s="29"/>
      <c r="F7" s="325"/>
      <c r="G7" s="30"/>
      <c r="H7" s="31"/>
      <c r="I7" s="32"/>
      <c r="J7" s="33"/>
      <c r="K7" s="34" t="s">
        <v>18</v>
      </c>
      <c r="L7" s="35">
        <v>0</v>
      </c>
    </row>
    <row r="8" spans="1:13" x14ac:dyDescent="0.25">
      <c r="A8" s="25">
        <v>2</v>
      </c>
      <c r="B8" s="36">
        <v>402</v>
      </c>
      <c r="C8" s="37" t="s">
        <v>19</v>
      </c>
      <c r="D8" s="38"/>
      <c r="E8" s="39"/>
      <c r="F8" s="325"/>
      <c r="G8" s="30"/>
      <c r="H8" s="31"/>
      <c r="I8" s="40"/>
      <c r="J8" s="41"/>
      <c r="K8" s="34" t="s">
        <v>18</v>
      </c>
      <c r="L8" s="35">
        <v>0</v>
      </c>
    </row>
    <row r="9" spans="1:13" x14ac:dyDescent="0.25">
      <c r="A9" s="25">
        <v>3</v>
      </c>
      <c r="B9" s="26">
        <v>403</v>
      </c>
      <c r="C9" s="37" t="s">
        <v>20</v>
      </c>
      <c r="D9" s="38"/>
      <c r="E9" s="39"/>
      <c r="F9" s="325"/>
      <c r="G9" s="30"/>
      <c r="H9" s="42"/>
      <c r="I9" s="40"/>
      <c r="J9" s="41"/>
      <c r="K9" s="34" t="s">
        <v>18</v>
      </c>
      <c r="L9" s="35">
        <v>0</v>
      </c>
    </row>
    <row r="10" spans="1:13" x14ac:dyDescent="0.25">
      <c r="A10" s="25">
        <v>4</v>
      </c>
      <c r="B10" s="26">
        <v>404</v>
      </c>
      <c r="C10" s="37" t="s">
        <v>21</v>
      </c>
      <c r="D10" s="43"/>
      <c r="E10" s="39"/>
      <c r="F10" s="325"/>
      <c r="G10" s="30"/>
      <c r="H10" s="42"/>
      <c r="I10" s="40"/>
      <c r="J10" s="41"/>
      <c r="K10" s="34" t="s">
        <v>18</v>
      </c>
      <c r="L10" s="35">
        <v>0</v>
      </c>
    </row>
    <row r="11" spans="1:13" x14ac:dyDescent="0.25">
      <c r="A11" s="25">
        <v>5</v>
      </c>
      <c r="B11" s="26">
        <v>405</v>
      </c>
      <c r="C11" s="37" t="s">
        <v>22</v>
      </c>
      <c r="D11" s="38"/>
      <c r="E11" s="39"/>
      <c r="F11" s="325"/>
      <c r="G11" s="30"/>
      <c r="H11" s="31"/>
      <c r="I11" s="32"/>
      <c r="J11" s="33"/>
      <c r="K11" s="34" t="s">
        <v>18</v>
      </c>
      <c r="L11" s="35">
        <v>0</v>
      </c>
    </row>
    <row r="12" spans="1:13" x14ac:dyDescent="0.25">
      <c r="A12" s="44">
        <v>6</v>
      </c>
      <c r="B12" s="45">
        <v>406</v>
      </c>
      <c r="C12" s="46" t="s">
        <v>23</v>
      </c>
      <c r="D12" s="47"/>
      <c r="E12" s="48"/>
      <c r="F12" s="326"/>
      <c r="G12" s="33"/>
      <c r="H12" s="20"/>
      <c r="I12" s="40"/>
      <c r="J12" s="41"/>
      <c r="K12" s="34" t="s">
        <v>18</v>
      </c>
      <c r="L12" s="35">
        <v>0</v>
      </c>
    </row>
    <row r="13" spans="1:13" x14ac:dyDescent="0.25">
      <c r="A13" s="26">
        <v>7</v>
      </c>
      <c r="B13" s="26">
        <v>407</v>
      </c>
      <c r="C13" s="37" t="s">
        <v>24</v>
      </c>
      <c r="D13" s="28"/>
      <c r="E13" s="29"/>
      <c r="F13" s="327"/>
      <c r="G13" s="34"/>
      <c r="H13" s="49"/>
      <c r="I13" s="32"/>
      <c r="J13" s="33"/>
      <c r="K13" s="50"/>
      <c r="L13" s="51"/>
    </row>
    <row r="14" spans="1:13" x14ac:dyDescent="0.25">
      <c r="A14" s="25">
        <v>8</v>
      </c>
      <c r="B14" s="270">
        <v>408</v>
      </c>
      <c r="C14" s="37" t="s">
        <v>25</v>
      </c>
      <c r="D14" s="38"/>
      <c r="E14" s="39"/>
      <c r="F14" s="325"/>
      <c r="G14" s="30"/>
      <c r="H14" s="52"/>
      <c r="I14" s="32"/>
      <c r="J14" s="33"/>
      <c r="K14" s="34" t="s">
        <v>18</v>
      </c>
      <c r="L14" s="53">
        <f>H18</f>
        <v>23520000000</v>
      </c>
      <c r="M14" s="54">
        <v>23566400000</v>
      </c>
    </row>
    <row r="15" spans="1:13" x14ac:dyDescent="0.25">
      <c r="A15" s="44"/>
      <c r="B15" s="44"/>
      <c r="C15" s="55" t="s">
        <v>26</v>
      </c>
      <c r="D15" s="38"/>
      <c r="E15" s="39">
        <v>2</v>
      </c>
      <c r="F15" s="325">
        <v>400</v>
      </c>
      <c r="G15" s="30">
        <v>28600000</v>
      </c>
      <c r="H15" s="31">
        <f>E15*F15*G15</f>
        <v>22880000000</v>
      </c>
      <c r="I15" s="40"/>
      <c r="J15" s="41"/>
      <c r="K15" s="56"/>
      <c r="L15" s="57"/>
    </row>
    <row r="16" spans="1:13" x14ac:dyDescent="0.25">
      <c r="A16" s="58"/>
      <c r="B16" s="58"/>
      <c r="C16" s="59" t="s">
        <v>27</v>
      </c>
      <c r="D16" s="38"/>
      <c r="E16" s="39"/>
      <c r="F16" s="325"/>
      <c r="G16" s="30"/>
      <c r="H16" s="52"/>
      <c r="I16" s="40"/>
      <c r="J16" s="41"/>
      <c r="K16" s="56"/>
      <c r="L16" s="57"/>
    </row>
    <row r="17" spans="1:13" x14ac:dyDescent="0.25">
      <c r="A17" s="58"/>
      <c r="B17" s="58"/>
      <c r="C17" s="55" t="s">
        <v>28</v>
      </c>
      <c r="D17" s="38"/>
      <c r="E17" s="39">
        <v>1</v>
      </c>
      <c r="F17" s="325">
        <v>200</v>
      </c>
      <c r="G17" s="30">
        <v>3200000</v>
      </c>
      <c r="H17" s="31">
        <f>E17*F17*G17</f>
        <v>640000000</v>
      </c>
      <c r="I17" s="40"/>
      <c r="J17" s="41"/>
      <c r="K17" s="56"/>
      <c r="L17" s="57"/>
    </row>
    <row r="18" spans="1:13" x14ac:dyDescent="0.25">
      <c r="A18" s="58"/>
      <c r="B18" s="58"/>
      <c r="C18" s="37" t="s">
        <v>29</v>
      </c>
      <c r="D18" s="38"/>
      <c r="E18" s="39"/>
      <c r="F18" s="325"/>
      <c r="G18" s="30"/>
      <c r="H18" s="49">
        <f>SUM(H15:H17)</f>
        <v>23520000000</v>
      </c>
      <c r="I18" s="60"/>
      <c r="J18" s="30"/>
      <c r="K18" s="30"/>
      <c r="L18" s="57"/>
    </row>
    <row r="19" spans="1:13" x14ac:dyDescent="0.25">
      <c r="A19" s="25">
        <v>9</v>
      </c>
      <c r="B19" s="26">
        <v>409</v>
      </c>
      <c r="C19" s="37" t="s">
        <v>30</v>
      </c>
      <c r="D19" s="38"/>
      <c r="E19" s="39"/>
      <c r="F19" s="325"/>
      <c r="G19" s="30"/>
      <c r="H19" s="31"/>
      <c r="I19" s="61"/>
      <c r="J19" s="33"/>
      <c r="K19" s="62"/>
      <c r="L19" s="31">
        <v>0</v>
      </c>
    </row>
    <row r="20" spans="1:13" x14ac:dyDescent="0.25">
      <c r="A20" s="25">
        <v>10</v>
      </c>
      <c r="B20" s="26">
        <v>410</v>
      </c>
      <c r="C20" s="37" t="s">
        <v>31</v>
      </c>
      <c r="D20" s="38"/>
      <c r="E20" s="39"/>
      <c r="F20" s="325"/>
      <c r="G20" s="30"/>
      <c r="H20" s="31"/>
      <c r="I20" s="40"/>
      <c r="J20" s="41"/>
      <c r="K20" s="34" t="s">
        <v>18</v>
      </c>
      <c r="L20" s="31">
        <v>0</v>
      </c>
    </row>
    <row r="21" spans="1:13" x14ac:dyDescent="0.25">
      <c r="A21" s="25">
        <v>11</v>
      </c>
      <c r="B21" s="26">
        <v>411</v>
      </c>
      <c r="C21" s="37" t="s">
        <v>32</v>
      </c>
      <c r="D21" s="38"/>
      <c r="E21" s="39"/>
      <c r="F21" s="325"/>
      <c r="G21" s="30"/>
      <c r="H21" s="31"/>
      <c r="I21" s="40"/>
      <c r="J21" s="41"/>
      <c r="K21" s="56"/>
      <c r="L21" s="31">
        <v>0</v>
      </c>
    </row>
    <row r="22" spans="1:13" x14ac:dyDescent="0.25">
      <c r="A22" s="25">
        <v>12</v>
      </c>
      <c r="B22" s="26">
        <v>412</v>
      </c>
      <c r="C22" s="37" t="s">
        <v>33</v>
      </c>
      <c r="D22" s="28"/>
      <c r="E22" s="39"/>
      <c r="F22" s="325"/>
      <c r="G22" s="30"/>
      <c r="H22" s="31"/>
      <c r="I22" s="40"/>
      <c r="J22" s="41"/>
      <c r="K22" s="34" t="s">
        <v>18</v>
      </c>
      <c r="L22" s="31">
        <v>0</v>
      </c>
    </row>
    <row r="23" spans="1:13" x14ac:dyDescent="0.25">
      <c r="A23" s="25">
        <v>13</v>
      </c>
      <c r="B23" s="26">
        <v>413</v>
      </c>
      <c r="C23" s="37" t="s">
        <v>34</v>
      </c>
      <c r="D23" s="38"/>
      <c r="E23" s="39"/>
      <c r="F23" s="325"/>
      <c r="G23" s="30"/>
      <c r="H23" s="31"/>
      <c r="I23" s="40"/>
      <c r="J23" s="41"/>
      <c r="K23" s="56"/>
      <c r="L23" s="31">
        <v>0</v>
      </c>
    </row>
    <row r="24" spans="1:13" x14ac:dyDescent="0.25">
      <c r="A24" s="25">
        <v>15</v>
      </c>
      <c r="B24" s="26">
        <v>416</v>
      </c>
      <c r="C24" s="37" t="s">
        <v>35</v>
      </c>
      <c r="D24" s="38"/>
      <c r="E24" s="39"/>
      <c r="F24" s="325"/>
      <c r="G24" s="30"/>
      <c r="H24" s="31"/>
      <c r="I24" s="40"/>
      <c r="J24" s="41"/>
      <c r="K24" s="34" t="s">
        <v>18</v>
      </c>
      <c r="L24" s="31">
        <v>0</v>
      </c>
    </row>
    <row r="25" spans="1:13" x14ac:dyDescent="0.25">
      <c r="A25" s="63">
        <v>16</v>
      </c>
      <c r="B25" s="64">
        <v>418</v>
      </c>
      <c r="C25" s="65" t="s">
        <v>36</v>
      </c>
      <c r="D25" s="66"/>
      <c r="E25" s="67"/>
      <c r="F25" s="328"/>
      <c r="G25" s="56"/>
      <c r="H25" s="31"/>
      <c r="I25" s="40"/>
      <c r="J25" s="41"/>
      <c r="K25" s="34" t="s">
        <v>18</v>
      </c>
      <c r="L25" s="31">
        <v>0</v>
      </c>
    </row>
    <row r="26" spans="1:13" x14ac:dyDescent="0.25">
      <c r="A26" s="25">
        <v>17</v>
      </c>
      <c r="B26" s="26">
        <v>419</v>
      </c>
      <c r="C26" s="37" t="s">
        <v>37</v>
      </c>
      <c r="D26" s="38"/>
      <c r="E26" s="39"/>
      <c r="F26" s="325"/>
      <c r="G26" s="30"/>
      <c r="H26" s="31"/>
      <c r="I26" s="40"/>
      <c r="J26" s="41"/>
      <c r="L26" s="51">
        <f>H29</f>
        <v>1100000000</v>
      </c>
      <c r="M26" s="54">
        <v>1595000000</v>
      </c>
    </row>
    <row r="27" spans="1:13" x14ac:dyDescent="0.25">
      <c r="A27" s="44"/>
      <c r="B27" s="44"/>
      <c r="C27" s="59" t="s">
        <v>38</v>
      </c>
      <c r="D27" s="38"/>
      <c r="E27" s="39"/>
      <c r="F27" s="325">
        <v>200</v>
      </c>
      <c r="G27" s="30">
        <v>1500000</v>
      </c>
      <c r="H27" s="31">
        <f>F27*G27</f>
        <v>300000000</v>
      </c>
      <c r="I27" s="40"/>
      <c r="J27" s="41"/>
      <c r="K27" s="56"/>
      <c r="L27" s="51"/>
    </row>
    <row r="28" spans="1:13" x14ac:dyDescent="0.25">
      <c r="A28" s="58"/>
      <c r="B28" s="58"/>
      <c r="C28" s="59" t="s">
        <v>39</v>
      </c>
      <c r="D28" s="38"/>
      <c r="E28" s="39"/>
      <c r="F28" s="325">
        <v>200</v>
      </c>
      <c r="G28" s="30">
        <v>4000000</v>
      </c>
      <c r="H28" s="31">
        <f>F28*G28</f>
        <v>800000000</v>
      </c>
      <c r="I28" s="40"/>
      <c r="J28" s="41"/>
      <c r="K28" s="56"/>
      <c r="L28" s="57"/>
    </row>
    <row r="29" spans="1:13" x14ac:dyDescent="0.25">
      <c r="A29" s="58"/>
      <c r="B29" s="58"/>
      <c r="C29" s="37" t="s">
        <v>29</v>
      </c>
      <c r="D29" s="38"/>
      <c r="E29" s="39"/>
      <c r="F29" s="325"/>
      <c r="G29" s="30"/>
      <c r="H29" s="49">
        <f>SUM(H27:H28)</f>
        <v>1100000000</v>
      </c>
      <c r="I29" s="60"/>
      <c r="J29" s="30"/>
      <c r="K29" s="68" t="s">
        <v>18</v>
      </c>
      <c r="L29" s="57"/>
    </row>
    <row r="30" spans="1:13" x14ac:dyDescent="0.25">
      <c r="A30" s="58"/>
      <c r="B30" s="58"/>
      <c r="C30" s="69"/>
      <c r="D30" s="66"/>
      <c r="E30" s="70"/>
      <c r="F30" s="328"/>
      <c r="G30" s="41"/>
      <c r="H30" s="20"/>
      <c r="I30" s="40"/>
      <c r="J30" s="41"/>
      <c r="K30" s="56"/>
      <c r="L30" s="71"/>
    </row>
    <row r="31" spans="1:13" x14ac:dyDescent="0.25">
      <c r="A31" s="25">
        <v>18</v>
      </c>
      <c r="B31" s="26">
        <v>420</v>
      </c>
      <c r="C31" s="37" t="s">
        <v>40</v>
      </c>
      <c r="D31" s="38"/>
      <c r="E31" s="39"/>
      <c r="F31" s="325"/>
      <c r="G31" s="30"/>
      <c r="H31" s="31"/>
      <c r="I31" s="61"/>
      <c r="J31" s="33"/>
      <c r="K31" s="34" t="s">
        <v>18</v>
      </c>
      <c r="L31" s="71">
        <v>0</v>
      </c>
    </row>
    <row r="32" spans="1:13" x14ac:dyDescent="0.25">
      <c r="A32" s="63"/>
      <c r="B32" s="270">
        <v>421</v>
      </c>
      <c r="C32" s="37" t="s">
        <v>19</v>
      </c>
      <c r="D32" s="38"/>
      <c r="E32" s="39"/>
      <c r="F32" s="325"/>
      <c r="G32" s="30"/>
      <c r="H32" s="42"/>
      <c r="I32" s="40"/>
      <c r="J32" s="41"/>
      <c r="K32" s="56"/>
      <c r="L32" s="53">
        <f>H40</f>
        <v>20734200000</v>
      </c>
      <c r="M32" s="54">
        <v>50452000000</v>
      </c>
    </row>
    <row r="33" spans="1:13" x14ac:dyDescent="0.25">
      <c r="A33" s="63"/>
      <c r="B33" s="58"/>
      <c r="C33" s="55" t="s">
        <v>325</v>
      </c>
      <c r="D33" s="38"/>
      <c r="E33" s="39">
        <v>1</v>
      </c>
      <c r="F33" s="325">
        <v>27</v>
      </c>
      <c r="G33" s="30">
        <v>17600000</v>
      </c>
      <c r="H33" s="42">
        <f>G33*F33*E33</f>
        <v>475200000</v>
      </c>
      <c r="I33" s="40"/>
      <c r="J33" s="41"/>
      <c r="K33" s="56"/>
      <c r="L33" s="57"/>
    </row>
    <row r="34" spans="1:13" x14ac:dyDescent="0.25">
      <c r="A34" s="63"/>
      <c r="B34" s="58"/>
      <c r="C34" s="55" t="s">
        <v>326</v>
      </c>
      <c r="D34" s="38"/>
      <c r="E34" s="39">
        <v>1</v>
      </c>
      <c r="F34" s="325">
        <v>39</v>
      </c>
      <c r="G34" s="30">
        <v>23000000</v>
      </c>
      <c r="H34" s="42">
        <f>E34*F34*G34</f>
        <v>897000000</v>
      </c>
      <c r="I34" s="40"/>
      <c r="J34" s="41"/>
      <c r="K34" s="56"/>
      <c r="L34" s="57"/>
    </row>
    <row r="35" spans="1:13" x14ac:dyDescent="0.25">
      <c r="A35" s="63"/>
      <c r="B35" s="58"/>
      <c r="C35" s="55" t="s">
        <v>327</v>
      </c>
      <c r="D35" s="38"/>
      <c r="E35" s="39">
        <v>1</v>
      </c>
      <c r="F35" s="325">
        <v>36</v>
      </c>
      <c r="G35" s="30">
        <v>25500000</v>
      </c>
      <c r="H35" s="42">
        <f>G34*F35*E35</f>
        <v>828000000</v>
      </c>
      <c r="I35" s="40"/>
      <c r="J35" s="41"/>
      <c r="K35" s="56"/>
      <c r="L35" s="57"/>
    </row>
    <row r="36" spans="1:13" x14ac:dyDescent="0.25">
      <c r="A36" s="63"/>
      <c r="B36" s="58"/>
      <c r="C36" s="55" t="s">
        <v>328</v>
      </c>
      <c r="D36" s="38"/>
      <c r="E36" s="39">
        <v>1</v>
      </c>
      <c r="F36" s="325">
        <v>95</v>
      </c>
      <c r="G36" s="30">
        <v>25500000</v>
      </c>
      <c r="H36" s="42">
        <f t="shared" ref="H36:H39" si="0">G36*F36*E36</f>
        <v>2422500000</v>
      </c>
      <c r="I36" s="40"/>
      <c r="J36" s="41"/>
      <c r="K36" s="56"/>
      <c r="L36" s="57"/>
    </row>
    <row r="37" spans="1:13" x14ac:dyDescent="0.25">
      <c r="A37" s="63"/>
      <c r="B37" s="58"/>
      <c r="C37" s="55" t="s">
        <v>329</v>
      </c>
      <c r="D37" s="38"/>
      <c r="E37" s="39">
        <v>1</v>
      </c>
      <c r="F37" s="325">
        <v>233</v>
      </c>
      <c r="G37" s="30">
        <v>27500000</v>
      </c>
      <c r="H37" s="42">
        <f t="shared" si="0"/>
        <v>6407500000</v>
      </c>
      <c r="I37" s="40"/>
      <c r="J37" s="41"/>
      <c r="K37" s="56"/>
      <c r="L37" s="57"/>
    </row>
    <row r="38" spans="1:13" x14ac:dyDescent="0.25">
      <c r="A38" s="63"/>
      <c r="B38" s="58"/>
      <c r="C38" s="55" t="s">
        <v>330</v>
      </c>
      <c r="D38" s="38"/>
      <c r="E38" s="39">
        <v>1</v>
      </c>
      <c r="F38" s="325">
        <v>148</v>
      </c>
      <c r="G38" s="30">
        <v>29000000</v>
      </c>
      <c r="H38" s="42">
        <f t="shared" si="0"/>
        <v>4292000000</v>
      </c>
      <c r="I38" s="40"/>
      <c r="J38" s="41"/>
      <c r="K38" s="56"/>
      <c r="L38" s="57"/>
    </row>
    <row r="39" spans="1:13" x14ac:dyDescent="0.25">
      <c r="A39" s="63"/>
      <c r="B39" s="58"/>
      <c r="C39" s="55" t="s">
        <v>331</v>
      </c>
      <c r="D39" s="38"/>
      <c r="E39" s="39">
        <v>1</v>
      </c>
      <c r="F39" s="325">
        <v>164</v>
      </c>
      <c r="G39" s="30">
        <v>33000000</v>
      </c>
      <c r="H39" s="42">
        <f t="shared" si="0"/>
        <v>5412000000</v>
      </c>
      <c r="I39" s="40"/>
      <c r="J39" s="41"/>
      <c r="K39" s="56"/>
      <c r="L39" s="57"/>
    </row>
    <row r="40" spans="1:13" x14ac:dyDescent="0.25">
      <c r="A40" s="63"/>
      <c r="B40" s="58"/>
      <c r="C40" s="46" t="s">
        <v>18</v>
      </c>
      <c r="D40" s="47"/>
      <c r="E40" s="48"/>
      <c r="F40" s="326"/>
      <c r="G40" s="33"/>
      <c r="H40" s="72">
        <f>SUM(H33:H39)</f>
        <v>20734200000</v>
      </c>
      <c r="I40" s="40"/>
      <c r="J40" s="41"/>
      <c r="K40" s="56"/>
      <c r="L40" s="57"/>
    </row>
    <row r="41" spans="1:13" x14ac:dyDescent="0.25">
      <c r="A41" s="25">
        <v>19</v>
      </c>
      <c r="B41" s="26">
        <v>602</v>
      </c>
      <c r="C41" s="37" t="s">
        <v>41</v>
      </c>
      <c r="D41" s="38"/>
      <c r="E41" s="39"/>
      <c r="F41" s="325"/>
      <c r="G41" s="30"/>
      <c r="H41" s="31"/>
      <c r="I41" s="73"/>
      <c r="J41" s="30"/>
      <c r="K41" s="30"/>
      <c r="L41" s="35">
        <v>0</v>
      </c>
    </row>
    <row r="42" spans="1:13" x14ac:dyDescent="0.25">
      <c r="A42" s="25">
        <v>20</v>
      </c>
      <c r="B42" s="270">
        <v>649</v>
      </c>
      <c r="C42" s="74" t="s">
        <v>42</v>
      </c>
      <c r="D42" s="75"/>
      <c r="E42" s="76"/>
      <c r="F42" s="329"/>
      <c r="G42" s="78"/>
      <c r="H42" s="79"/>
      <c r="I42" s="80"/>
      <c r="J42" s="81"/>
      <c r="K42" s="34" t="s">
        <v>18</v>
      </c>
      <c r="L42" s="82">
        <f>H48+H57</f>
        <v>13360000000</v>
      </c>
      <c r="M42" s="54">
        <v>500000000</v>
      </c>
    </row>
    <row r="43" spans="1:13" x14ac:dyDescent="0.25">
      <c r="A43" s="63"/>
      <c r="B43" s="58"/>
      <c r="C43" s="55" t="s">
        <v>43</v>
      </c>
      <c r="D43" s="75"/>
      <c r="E43" s="76"/>
      <c r="F43" s="329">
        <v>200</v>
      </c>
      <c r="G43" s="83">
        <v>4900000</v>
      </c>
      <c r="H43" s="79">
        <f>F43*G43</f>
        <v>980000000</v>
      </c>
      <c r="I43" s="84"/>
      <c r="J43" s="85"/>
      <c r="L43" s="86"/>
    </row>
    <row r="44" spans="1:13" x14ac:dyDescent="0.25">
      <c r="A44" s="63"/>
      <c r="B44" s="58"/>
      <c r="C44" s="55" t="s">
        <v>44</v>
      </c>
      <c r="D44" s="75"/>
      <c r="E44" s="76"/>
      <c r="F44" s="329">
        <v>200</v>
      </c>
      <c r="G44" s="83">
        <v>3200000</v>
      </c>
      <c r="H44" s="79">
        <f>F44*G44</f>
        <v>640000000</v>
      </c>
      <c r="I44" s="84"/>
      <c r="J44" s="85"/>
      <c r="L44" s="86"/>
    </row>
    <row r="45" spans="1:13" x14ac:dyDescent="0.25">
      <c r="A45" s="63"/>
      <c r="B45" s="58"/>
      <c r="C45" s="55" t="s">
        <v>45</v>
      </c>
      <c r="D45" s="75"/>
      <c r="E45" s="76"/>
      <c r="F45" s="329"/>
      <c r="G45" s="83"/>
      <c r="H45" s="31">
        <v>100000000</v>
      </c>
      <c r="I45" s="40"/>
      <c r="J45" s="85"/>
      <c r="L45" s="86"/>
    </row>
    <row r="46" spans="1:13" x14ac:dyDescent="0.25">
      <c r="A46" s="63"/>
      <c r="B46" s="58"/>
      <c r="C46" s="55" t="s">
        <v>46</v>
      </c>
      <c r="D46" s="75"/>
      <c r="E46" s="76"/>
      <c r="F46" s="329"/>
      <c r="G46" s="83"/>
      <c r="H46" s="31">
        <v>50000000</v>
      </c>
      <c r="I46" s="40"/>
      <c r="J46" s="85"/>
      <c r="L46" s="86"/>
    </row>
    <row r="47" spans="1:13" x14ac:dyDescent="0.25">
      <c r="A47" s="63"/>
      <c r="B47" s="58"/>
      <c r="C47" s="55" t="s">
        <v>47</v>
      </c>
      <c r="D47" s="75"/>
      <c r="E47" s="76"/>
      <c r="F47" s="329"/>
      <c r="G47" s="83"/>
      <c r="H47" s="31">
        <v>200000000</v>
      </c>
      <c r="I47" s="40"/>
      <c r="J47" s="85"/>
      <c r="L47" s="86"/>
    </row>
    <row r="48" spans="1:13" x14ac:dyDescent="0.25">
      <c r="A48" s="87"/>
      <c r="B48" s="88"/>
      <c r="C48" s="37" t="s">
        <v>29</v>
      </c>
      <c r="D48" s="75"/>
      <c r="E48" s="76"/>
      <c r="F48" s="329"/>
      <c r="G48" s="83"/>
      <c r="H48" s="89">
        <f>SUM(H43:H47)</f>
        <v>1970000000</v>
      </c>
      <c r="I48" s="90"/>
      <c r="J48" s="78"/>
      <c r="K48" s="91"/>
      <c r="L48" s="57"/>
    </row>
    <row r="49" spans="1:13" x14ac:dyDescent="0.25">
      <c r="A49" s="63"/>
      <c r="B49" s="58"/>
      <c r="C49" s="92" t="s">
        <v>48</v>
      </c>
      <c r="D49" s="75"/>
      <c r="E49" s="39"/>
      <c r="F49" s="325"/>
      <c r="G49" s="83"/>
      <c r="H49" s="31"/>
      <c r="I49" s="93"/>
      <c r="J49" s="85"/>
      <c r="K49" s="34" t="s">
        <v>18</v>
      </c>
      <c r="L49" s="94"/>
    </row>
    <row r="50" spans="1:13" x14ac:dyDescent="0.25">
      <c r="A50" s="63"/>
      <c r="B50" s="58"/>
      <c r="C50" s="55" t="s">
        <v>49</v>
      </c>
      <c r="D50" s="75"/>
      <c r="E50" s="76"/>
      <c r="F50" s="329">
        <v>100</v>
      </c>
      <c r="G50" s="83">
        <v>10000000</v>
      </c>
      <c r="H50" s="31">
        <f>G50*F50</f>
        <v>1000000000</v>
      </c>
      <c r="I50" s="93"/>
      <c r="J50" s="85"/>
      <c r="L50" s="86"/>
    </row>
    <row r="51" spans="1:13" x14ac:dyDescent="0.25">
      <c r="A51" s="63"/>
      <c r="B51" s="58"/>
      <c r="C51" s="55" t="s">
        <v>50</v>
      </c>
      <c r="D51" s="75"/>
      <c r="E51" s="76"/>
      <c r="F51" s="329">
        <v>100</v>
      </c>
      <c r="G51" s="83">
        <v>45000000</v>
      </c>
      <c r="H51" s="31">
        <f t="shared" ref="H51:H54" si="1">G51*F51</f>
        <v>4500000000</v>
      </c>
      <c r="I51" s="93"/>
      <c r="J51" s="85"/>
      <c r="L51" s="86"/>
    </row>
    <row r="52" spans="1:13" x14ac:dyDescent="0.25">
      <c r="A52" s="63"/>
      <c r="B52" s="58"/>
      <c r="C52" s="55" t="s">
        <v>51</v>
      </c>
      <c r="D52" s="75"/>
      <c r="E52" s="76"/>
      <c r="F52" s="329">
        <v>100</v>
      </c>
      <c r="G52" s="83">
        <v>40000000</v>
      </c>
      <c r="H52" s="31">
        <f t="shared" si="1"/>
        <v>4000000000</v>
      </c>
      <c r="I52" s="93"/>
      <c r="J52" s="85"/>
      <c r="L52" s="86"/>
    </row>
    <row r="53" spans="1:13" x14ac:dyDescent="0.25">
      <c r="A53" s="63"/>
      <c r="B53" s="58"/>
      <c r="C53" s="55" t="s">
        <v>52</v>
      </c>
      <c r="D53" s="75"/>
      <c r="E53" s="76"/>
      <c r="F53" s="329">
        <v>50</v>
      </c>
      <c r="G53" s="83">
        <v>35000000</v>
      </c>
      <c r="H53" s="31">
        <f t="shared" si="1"/>
        <v>1750000000</v>
      </c>
      <c r="I53" s="93"/>
      <c r="J53" s="85"/>
      <c r="L53" s="86"/>
    </row>
    <row r="54" spans="1:13" x14ac:dyDescent="0.25">
      <c r="A54" s="63"/>
      <c r="B54" s="58"/>
      <c r="C54" s="55" t="s">
        <v>53</v>
      </c>
      <c r="D54" s="75"/>
      <c r="E54" s="76"/>
      <c r="F54" s="329">
        <v>40</v>
      </c>
      <c r="G54" s="95">
        <v>3500000</v>
      </c>
      <c r="H54" s="31">
        <f t="shared" si="1"/>
        <v>140000000</v>
      </c>
      <c r="I54" s="93"/>
      <c r="J54" s="85"/>
      <c r="L54" s="86"/>
    </row>
    <row r="55" spans="1:13" hidden="1" x14ac:dyDescent="0.25">
      <c r="A55" s="87"/>
      <c r="B55" s="88"/>
      <c r="C55" s="74"/>
      <c r="D55" s="75"/>
      <c r="E55" s="76"/>
      <c r="F55" s="329"/>
      <c r="G55" s="83"/>
      <c r="H55" s="89"/>
      <c r="I55" s="90"/>
      <c r="J55" s="78"/>
      <c r="K55" s="91"/>
      <c r="L55" s="86"/>
    </row>
    <row r="56" spans="1:13" hidden="1" x14ac:dyDescent="0.25">
      <c r="A56" s="63"/>
      <c r="B56" s="58"/>
      <c r="C56" s="55"/>
      <c r="D56" s="75"/>
      <c r="E56" s="76"/>
      <c r="F56" s="329"/>
      <c r="G56" s="83"/>
      <c r="H56" s="31"/>
      <c r="I56" s="93"/>
      <c r="J56" s="85"/>
      <c r="L56" s="86"/>
    </row>
    <row r="57" spans="1:13" x14ac:dyDescent="0.25">
      <c r="A57" s="63"/>
      <c r="B57" s="58"/>
      <c r="C57" s="74" t="s">
        <v>54</v>
      </c>
      <c r="D57" s="75"/>
      <c r="E57" s="76"/>
      <c r="F57" s="329"/>
      <c r="G57" s="83"/>
      <c r="H57" s="49">
        <f>SUM(H50:H56)</f>
        <v>11390000000</v>
      </c>
      <c r="I57" s="93"/>
      <c r="J57" s="85"/>
      <c r="L57" s="86"/>
    </row>
    <row r="58" spans="1:13" s="99" customFormat="1" ht="14.25" x14ac:dyDescent="0.2">
      <c r="A58" s="96"/>
      <c r="B58" s="96"/>
      <c r="C58" s="396" t="s">
        <v>55</v>
      </c>
      <c r="D58" s="397"/>
      <c r="E58" s="398"/>
      <c r="F58" s="399"/>
      <c r="G58" s="400"/>
      <c r="H58" s="401"/>
      <c r="I58" s="402"/>
      <c r="J58" s="402"/>
      <c r="K58" s="373" t="s">
        <v>18</v>
      </c>
      <c r="L58" s="403">
        <f>SUM(L7:L54)</f>
        <v>58714200000</v>
      </c>
      <c r="M58" s="98">
        <f>M42+M32+M14+M26</f>
        <v>76113400000</v>
      </c>
    </row>
    <row r="59" spans="1:13" x14ac:dyDescent="0.25">
      <c r="A59" s="100"/>
      <c r="B59" s="44"/>
      <c r="C59" s="101"/>
      <c r="D59" s="102"/>
      <c r="E59" s="103"/>
      <c r="F59" s="326"/>
      <c r="G59" s="104"/>
      <c r="H59" s="105"/>
      <c r="I59" s="80"/>
      <c r="J59" s="33"/>
      <c r="K59" s="62"/>
      <c r="L59" s="51"/>
    </row>
    <row r="60" spans="1:13" s="24" customFormat="1" ht="12.75" x14ac:dyDescent="0.2">
      <c r="A60" s="106"/>
      <c r="B60" s="107"/>
      <c r="C60" s="108"/>
      <c r="D60" s="107"/>
      <c r="E60" s="109"/>
      <c r="F60" s="330"/>
      <c r="G60" s="110" t="s">
        <v>5</v>
      </c>
      <c r="H60" s="111"/>
      <c r="I60" s="107"/>
      <c r="J60" s="107" t="s">
        <v>6</v>
      </c>
      <c r="K60" s="109"/>
      <c r="L60" s="107" t="s">
        <v>7</v>
      </c>
      <c r="M60" s="1"/>
    </row>
    <row r="61" spans="1:13" s="24" customFormat="1" ht="12.75" x14ac:dyDescent="0.2">
      <c r="A61" s="112" t="s">
        <v>2</v>
      </c>
      <c r="B61" s="113" t="s">
        <v>3</v>
      </c>
      <c r="C61" s="114" t="s">
        <v>4</v>
      </c>
      <c r="D61" s="113" t="s">
        <v>56</v>
      </c>
      <c r="E61" s="115" t="s">
        <v>10</v>
      </c>
      <c r="F61" s="331" t="s">
        <v>11</v>
      </c>
      <c r="G61" s="117" t="s">
        <v>12</v>
      </c>
      <c r="H61" s="118" t="s">
        <v>13</v>
      </c>
      <c r="I61" s="119" t="s">
        <v>11</v>
      </c>
      <c r="J61" s="116" t="s">
        <v>12</v>
      </c>
      <c r="K61" s="115" t="s">
        <v>13</v>
      </c>
      <c r="L61" s="113" t="s">
        <v>14</v>
      </c>
      <c r="M61" s="1"/>
    </row>
    <row r="62" spans="1:13" s="24" customFormat="1" ht="12.75" x14ac:dyDescent="0.2">
      <c r="A62" s="120"/>
      <c r="B62" s="121"/>
      <c r="C62" s="122"/>
      <c r="D62" s="123" t="s">
        <v>57</v>
      </c>
      <c r="E62" s="124"/>
      <c r="F62" s="332"/>
      <c r="G62" s="126" t="s">
        <v>58</v>
      </c>
      <c r="H62" s="127"/>
      <c r="I62" s="125"/>
      <c r="J62" s="125" t="s">
        <v>58</v>
      </c>
      <c r="K62" s="124"/>
      <c r="L62" s="123"/>
      <c r="M62" s="1"/>
    </row>
    <row r="63" spans="1:13" x14ac:dyDescent="0.25">
      <c r="A63" s="100"/>
      <c r="B63" s="44"/>
      <c r="C63" s="272" t="s">
        <v>59</v>
      </c>
      <c r="D63" s="44"/>
      <c r="E63" s="128"/>
      <c r="F63" s="326"/>
      <c r="G63" s="104"/>
      <c r="H63" s="129"/>
      <c r="I63" s="80"/>
      <c r="J63" s="33"/>
      <c r="K63" s="62"/>
      <c r="L63" s="51"/>
    </row>
    <row r="64" spans="1:13" x14ac:dyDescent="0.25">
      <c r="A64" s="130">
        <v>1</v>
      </c>
      <c r="B64" s="270">
        <v>451</v>
      </c>
      <c r="C64" s="131" t="s">
        <v>60</v>
      </c>
      <c r="D64" s="25">
        <v>113</v>
      </c>
      <c r="E64" s="132"/>
      <c r="F64" s="329">
        <v>12</v>
      </c>
      <c r="G64" s="133">
        <v>10000000</v>
      </c>
      <c r="H64" s="134">
        <f>D64*G64*F64</f>
        <v>13560000000</v>
      </c>
      <c r="I64" s="73"/>
      <c r="J64" s="30"/>
      <c r="K64" s="34" t="s">
        <v>18</v>
      </c>
      <c r="L64" s="135">
        <f>H64+H65+H66</f>
        <v>20160000000</v>
      </c>
      <c r="M64" s="54">
        <v>24240000000</v>
      </c>
    </row>
    <row r="65" spans="1:13" x14ac:dyDescent="0.25">
      <c r="A65" s="63"/>
      <c r="B65" s="58"/>
      <c r="C65" s="136" t="s">
        <v>61</v>
      </c>
      <c r="D65" s="88"/>
      <c r="E65" s="137">
        <v>1</v>
      </c>
      <c r="F65" s="333"/>
      <c r="G65" s="138"/>
      <c r="H65" s="134">
        <v>6000000000</v>
      </c>
      <c r="I65" s="73"/>
      <c r="J65" s="30"/>
      <c r="K65" s="30"/>
      <c r="L65" s="86"/>
    </row>
    <row r="66" spans="1:13" x14ac:dyDescent="0.25">
      <c r="A66" s="63"/>
      <c r="B66" s="58"/>
      <c r="C66" s="139" t="s">
        <v>62</v>
      </c>
      <c r="D66" s="25">
        <v>10</v>
      </c>
      <c r="E66" s="77"/>
      <c r="F66" s="325">
        <v>12</v>
      </c>
      <c r="G66" s="140">
        <v>5000000</v>
      </c>
      <c r="H66" s="134">
        <f>G66*F66*D66</f>
        <v>600000000</v>
      </c>
      <c r="I66" s="73"/>
      <c r="J66" s="30"/>
      <c r="K66" s="30"/>
      <c r="L66" s="86"/>
    </row>
    <row r="67" spans="1:13" x14ac:dyDescent="0.25">
      <c r="A67" s="130">
        <v>2</v>
      </c>
      <c r="B67" s="26">
        <v>452</v>
      </c>
      <c r="C67" s="131" t="s">
        <v>63</v>
      </c>
      <c r="D67" s="25">
        <v>50</v>
      </c>
      <c r="E67" s="132"/>
      <c r="F67" s="325">
        <v>12</v>
      </c>
      <c r="G67" s="145">
        <v>2500000</v>
      </c>
      <c r="H67" s="52">
        <f>D67*F67*G67</f>
        <v>1500000000</v>
      </c>
      <c r="I67" s="73"/>
      <c r="J67" s="30"/>
      <c r="K67" s="34" t="s">
        <v>18</v>
      </c>
      <c r="L67" s="135">
        <f t="shared" ref="L67:L88" si="2">H67</f>
        <v>1500000000</v>
      </c>
      <c r="M67" s="54">
        <v>1500000000</v>
      </c>
    </row>
    <row r="68" spans="1:13" x14ac:dyDescent="0.25">
      <c r="A68" s="130">
        <v>3</v>
      </c>
      <c r="B68" s="146">
        <v>453</v>
      </c>
      <c r="C68" s="147" t="s">
        <v>64</v>
      </c>
      <c r="D68" s="38"/>
      <c r="E68" s="148">
        <v>2</v>
      </c>
      <c r="F68" s="325">
        <v>1000</v>
      </c>
      <c r="G68" s="145">
        <v>100000</v>
      </c>
      <c r="H68" s="52">
        <f>G68*F68*E68</f>
        <v>200000000</v>
      </c>
      <c r="I68" s="73"/>
      <c r="J68" s="30"/>
      <c r="K68" s="34" t="s">
        <v>18</v>
      </c>
      <c r="L68" s="135">
        <f>H68</f>
        <v>200000000</v>
      </c>
      <c r="M68" s="54">
        <v>200000000</v>
      </c>
    </row>
    <row r="69" spans="1:13" x14ac:dyDescent="0.25">
      <c r="A69" s="87"/>
      <c r="B69" s="149"/>
      <c r="C69" s="150"/>
      <c r="D69" s="151"/>
      <c r="E69" s="152"/>
      <c r="F69" s="334"/>
      <c r="G69" s="154"/>
      <c r="H69" s="155"/>
      <c r="I69" s="84"/>
      <c r="J69" s="41"/>
      <c r="K69" s="56"/>
      <c r="L69" s="135"/>
    </row>
    <row r="70" spans="1:13" x14ac:dyDescent="0.25">
      <c r="A70" s="25">
        <v>4</v>
      </c>
      <c r="B70" s="146">
        <v>454</v>
      </c>
      <c r="C70" s="27" t="s">
        <v>65</v>
      </c>
      <c r="D70" s="38">
        <v>113</v>
      </c>
      <c r="E70" s="39"/>
      <c r="F70" s="325" t="s">
        <v>66</v>
      </c>
      <c r="G70" s="140">
        <v>89000</v>
      </c>
      <c r="H70" s="52">
        <f>G70*D70*(12*12)</f>
        <v>1448208000</v>
      </c>
      <c r="I70" s="73"/>
      <c r="J70" s="30"/>
      <c r="K70" s="34" t="s">
        <v>18</v>
      </c>
      <c r="L70" s="135">
        <f>H70</f>
        <v>1448208000</v>
      </c>
      <c r="M70" s="54">
        <v>2448000000</v>
      </c>
    </row>
    <row r="71" spans="1:13" x14ac:dyDescent="0.25">
      <c r="A71" s="25">
        <v>5</v>
      </c>
      <c r="B71" s="146">
        <v>455</v>
      </c>
      <c r="C71" s="27" t="s">
        <v>67</v>
      </c>
      <c r="D71" s="38"/>
      <c r="E71" s="39"/>
      <c r="F71" s="325"/>
      <c r="G71" s="140"/>
      <c r="H71" s="52">
        <f>D71*G71</f>
        <v>0</v>
      </c>
      <c r="I71" s="73"/>
      <c r="J71" s="30"/>
      <c r="K71" s="34" t="s">
        <v>18</v>
      </c>
      <c r="L71" s="135">
        <v>10000000</v>
      </c>
      <c r="M71" s="54">
        <v>10000000</v>
      </c>
    </row>
    <row r="72" spans="1:13" ht="15" customHeight="1" x14ac:dyDescent="0.25">
      <c r="A72" s="25"/>
      <c r="B72" s="156"/>
      <c r="C72" s="157" t="s">
        <v>68</v>
      </c>
      <c r="D72" s="38">
        <v>52</v>
      </c>
      <c r="E72" s="39"/>
      <c r="F72" s="325"/>
      <c r="G72" s="140">
        <v>1500000</v>
      </c>
      <c r="H72" s="52">
        <f>D72*G72</f>
        <v>78000000</v>
      </c>
      <c r="I72" s="73"/>
      <c r="J72" s="30"/>
      <c r="K72" s="158"/>
      <c r="L72" s="135"/>
    </row>
    <row r="73" spans="1:13" x14ac:dyDescent="0.25">
      <c r="A73" s="25"/>
      <c r="B73" s="156"/>
      <c r="C73" s="157" t="s">
        <v>18</v>
      </c>
      <c r="D73" s="38"/>
      <c r="E73" s="39"/>
      <c r="F73" s="325"/>
      <c r="G73" s="140"/>
      <c r="H73" s="52">
        <f>SUM(H71:H72)</f>
        <v>78000000</v>
      </c>
      <c r="I73" s="73"/>
      <c r="J73" s="30"/>
      <c r="K73" s="158"/>
      <c r="L73" s="135"/>
    </row>
    <row r="74" spans="1:13" x14ac:dyDescent="0.25">
      <c r="A74" s="25">
        <v>6</v>
      </c>
      <c r="B74" s="146">
        <v>456</v>
      </c>
      <c r="C74" s="27" t="s">
        <v>69</v>
      </c>
      <c r="D74" s="38">
        <v>113</v>
      </c>
      <c r="E74" s="39"/>
      <c r="F74" s="325">
        <v>1</v>
      </c>
      <c r="G74" s="30">
        <v>6282723</v>
      </c>
      <c r="H74" s="52">
        <f>G74*D74</f>
        <v>709947699</v>
      </c>
      <c r="I74" s="73"/>
      <c r="J74" s="30"/>
      <c r="K74" s="34" t="s">
        <v>18</v>
      </c>
      <c r="L74" s="135">
        <f>H74</f>
        <v>709947699</v>
      </c>
      <c r="M74" s="54">
        <v>1200000000</v>
      </c>
    </row>
    <row r="75" spans="1:13" x14ac:dyDescent="0.25">
      <c r="A75" s="130">
        <v>7</v>
      </c>
      <c r="B75" s="146">
        <v>459</v>
      </c>
      <c r="C75" s="147" t="s">
        <v>70</v>
      </c>
      <c r="D75" s="38"/>
      <c r="E75" s="148"/>
      <c r="F75" s="325"/>
      <c r="G75" s="145"/>
      <c r="H75" s="52"/>
      <c r="I75" s="73"/>
      <c r="J75" s="30"/>
      <c r="K75" s="34" t="s">
        <v>18</v>
      </c>
      <c r="L75" s="135">
        <f>H77</f>
        <v>192000000</v>
      </c>
      <c r="M75" s="54">
        <v>48000000</v>
      </c>
    </row>
    <row r="76" spans="1:13" x14ac:dyDescent="0.25">
      <c r="A76" s="63"/>
      <c r="B76" s="159"/>
      <c r="C76" s="160" t="s">
        <v>261</v>
      </c>
      <c r="D76" s="38">
        <v>4</v>
      </c>
      <c r="E76" s="148"/>
      <c r="F76" s="325">
        <v>12</v>
      </c>
      <c r="G76" s="145">
        <v>4000000</v>
      </c>
      <c r="H76" s="52">
        <f>G76*F76*D76</f>
        <v>192000000</v>
      </c>
      <c r="I76" s="73"/>
      <c r="J76" s="30"/>
      <c r="K76" s="158"/>
      <c r="L76" s="86"/>
    </row>
    <row r="77" spans="1:13" x14ac:dyDescent="0.25">
      <c r="A77" s="87"/>
      <c r="B77" s="149"/>
      <c r="C77" s="161" t="s">
        <v>18</v>
      </c>
      <c r="D77" s="38"/>
      <c r="E77" s="148"/>
      <c r="F77" s="325"/>
      <c r="G77" s="145"/>
      <c r="H77" s="52">
        <f>SUM(H76:H76)</f>
        <v>192000000</v>
      </c>
      <c r="I77" s="73"/>
      <c r="J77" s="30"/>
      <c r="K77" s="158"/>
      <c r="L77" s="86"/>
    </row>
    <row r="78" spans="1:13" x14ac:dyDescent="0.25">
      <c r="A78" s="25">
        <v>8</v>
      </c>
      <c r="B78" s="146">
        <v>460</v>
      </c>
      <c r="C78" s="27" t="s">
        <v>71</v>
      </c>
      <c r="D78" s="38"/>
      <c r="E78" s="39"/>
      <c r="F78" s="325"/>
      <c r="G78" s="140"/>
      <c r="H78" s="52">
        <f>H79+H80+H81</f>
        <v>3575000000</v>
      </c>
      <c r="I78" s="73"/>
      <c r="J78" s="30"/>
      <c r="K78" s="34" t="s">
        <v>18</v>
      </c>
      <c r="L78" s="135">
        <f>H78</f>
        <v>3575000000</v>
      </c>
      <c r="M78" s="54">
        <v>3000000000</v>
      </c>
    </row>
    <row r="79" spans="1:13" x14ac:dyDescent="0.25">
      <c r="A79" s="25"/>
      <c r="B79" s="156"/>
      <c r="C79" s="162" t="s">
        <v>72</v>
      </c>
      <c r="D79" s="38"/>
      <c r="E79" s="39"/>
      <c r="F79" s="325"/>
      <c r="G79" s="140"/>
      <c r="H79" s="52">
        <v>7500000</v>
      </c>
      <c r="I79" s="73"/>
      <c r="J79" s="30"/>
      <c r="K79" s="30"/>
      <c r="L79" s="86"/>
    </row>
    <row r="80" spans="1:13" x14ac:dyDescent="0.25">
      <c r="A80" s="25"/>
      <c r="B80" s="156"/>
      <c r="C80" s="162" t="s">
        <v>73</v>
      </c>
      <c r="D80" s="38"/>
      <c r="E80" s="39"/>
      <c r="F80" s="325"/>
      <c r="G80" s="140"/>
      <c r="H80" s="52">
        <v>67500000</v>
      </c>
      <c r="I80" s="73"/>
      <c r="J80" s="30"/>
      <c r="K80" s="30"/>
      <c r="L80" s="86"/>
    </row>
    <row r="81" spans="1:13" x14ac:dyDescent="0.25">
      <c r="A81" s="25"/>
      <c r="B81" s="156"/>
      <c r="C81" s="162" t="s">
        <v>74</v>
      </c>
      <c r="D81" s="38"/>
      <c r="E81" s="39"/>
      <c r="F81" s="325"/>
      <c r="G81" s="140"/>
      <c r="H81" s="52">
        <v>3500000000</v>
      </c>
      <c r="I81" s="73"/>
      <c r="J81" s="30"/>
      <c r="K81" s="30"/>
      <c r="L81" s="86"/>
    </row>
    <row r="82" spans="1:13" x14ac:dyDescent="0.25">
      <c r="A82" s="25">
        <v>9</v>
      </c>
      <c r="B82" s="26">
        <v>489</v>
      </c>
      <c r="C82" s="27" t="s">
        <v>75</v>
      </c>
      <c r="D82" s="38"/>
      <c r="E82" s="39"/>
      <c r="F82" s="325"/>
      <c r="G82" s="140"/>
      <c r="H82" s="52">
        <v>420000000</v>
      </c>
      <c r="I82" s="73"/>
      <c r="J82" s="30"/>
      <c r="K82" s="34" t="s">
        <v>18</v>
      </c>
      <c r="L82" s="135">
        <f t="shared" si="2"/>
        <v>420000000</v>
      </c>
      <c r="M82" s="54">
        <v>420000000</v>
      </c>
    </row>
    <row r="83" spans="1:13" x14ac:dyDescent="0.25">
      <c r="A83" s="25">
        <v>10</v>
      </c>
      <c r="B83" s="26">
        <v>501</v>
      </c>
      <c r="C83" s="27" t="s">
        <v>76</v>
      </c>
      <c r="D83" s="38">
        <v>22</v>
      </c>
      <c r="E83" s="39"/>
      <c r="F83" s="325">
        <v>12</v>
      </c>
      <c r="G83" s="140">
        <v>6500000</v>
      </c>
      <c r="H83" s="52">
        <f>D83*F83*G83</f>
        <v>1716000000</v>
      </c>
      <c r="I83" s="73"/>
      <c r="J83" s="30"/>
      <c r="K83" s="34" t="s">
        <v>18</v>
      </c>
      <c r="L83" s="135">
        <f t="shared" si="2"/>
        <v>1716000000</v>
      </c>
      <c r="M83" s="54">
        <v>1566000000</v>
      </c>
    </row>
    <row r="84" spans="1:13" x14ac:dyDescent="0.25">
      <c r="A84" s="25">
        <v>11</v>
      </c>
      <c r="B84" s="26">
        <v>503</v>
      </c>
      <c r="C84" s="27" t="s">
        <v>77</v>
      </c>
      <c r="D84" s="38">
        <v>22</v>
      </c>
      <c r="E84" s="39"/>
      <c r="F84" s="325">
        <v>1</v>
      </c>
      <c r="G84" s="140">
        <v>4000000</v>
      </c>
      <c r="H84" s="52">
        <f>D84*F84*G84</f>
        <v>88000000</v>
      </c>
      <c r="I84" s="73"/>
      <c r="J84" s="30"/>
      <c r="K84" s="34" t="s">
        <v>18</v>
      </c>
      <c r="L84" s="135">
        <f t="shared" si="2"/>
        <v>88000000</v>
      </c>
      <c r="M84" s="54">
        <v>55000000</v>
      </c>
    </row>
    <row r="85" spans="1:13" x14ac:dyDescent="0.25">
      <c r="A85" s="25">
        <v>12</v>
      </c>
      <c r="B85" s="26">
        <v>507</v>
      </c>
      <c r="C85" s="27" t="s">
        <v>78</v>
      </c>
      <c r="D85" s="38">
        <v>22</v>
      </c>
      <c r="E85" s="39"/>
      <c r="F85" s="325" t="s">
        <v>79</v>
      </c>
      <c r="G85" s="140">
        <v>79350</v>
      </c>
      <c r="H85" s="52">
        <f>G85*D85</f>
        <v>1745700</v>
      </c>
      <c r="I85" s="73"/>
      <c r="J85" s="30"/>
      <c r="K85" s="34" t="s">
        <v>18</v>
      </c>
      <c r="L85" s="135">
        <v>439000000</v>
      </c>
      <c r="M85" s="54">
        <v>439000000</v>
      </c>
    </row>
    <row r="86" spans="1:13" x14ac:dyDescent="0.25">
      <c r="A86" s="25">
        <v>13</v>
      </c>
      <c r="B86" s="26">
        <v>508</v>
      </c>
      <c r="C86" s="27" t="s">
        <v>80</v>
      </c>
      <c r="D86" s="38">
        <v>22</v>
      </c>
      <c r="E86" s="39"/>
      <c r="F86" s="325">
        <v>12</v>
      </c>
      <c r="G86" s="140">
        <v>150000</v>
      </c>
      <c r="H86" s="52">
        <f>D86*F86*G86</f>
        <v>39600000</v>
      </c>
      <c r="I86" s="73"/>
      <c r="J86" s="30"/>
      <c r="K86" s="34" t="s">
        <v>18</v>
      </c>
      <c r="L86" s="135">
        <f t="shared" si="2"/>
        <v>39600000</v>
      </c>
      <c r="M86" s="54">
        <v>31500000</v>
      </c>
    </row>
    <row r="87" spans="1:13" x14ac:dyDescent="0.25">
      <c r="A87" s="25">
        <v>14</v>
      </c>
      <c r="B87" s="146">
        <v>509</v>
      </c>
      <c r="C87" s="27" t="s">
        <v>81</v>
      </c>
      <c r="D87" s="38">
        <v>22</v>
      </c>
      <c r="E87" s="39"/>
      <c r="F87" s="325"/>
      <c r="G87" s="140"/>
      <c r="H87" s="52">
        <v>10000000</v>
      </c>
      <c r="I87" s="73"/>
      <c r="J87" s="30"/>
      <c r="K87" s="34" t="s">
        <v>18</v>
      </c>
      <c r="L87" s="135">
        <f t="shared" si="2"/>
        <v>10000000</v>
      </c>
      <c r="M87" s="54">
        <v>10000000</v>
      </c>
    </row>
    <row r="88" spans="1:13" x14ac:dyDescent="0.25">
      <c r="A88" s="25">
        <v>15</v>
      </c>
      <c r="B88" s="146">
        <v>523</v>
      </c>
      <c r="C88" s="27" t="s">
        <v>82</v>
      </c>
      <c r="D88" s="38"/>
      <c r="E88" s="39"/>
      <c r="F88" s="325"/>
      <c r="G88" s="140"/>
      <c r="H88" s="52">
        <v>25000000</v>
      </c>
      <c r="I88" s="73"/>
      <c r="J88" s="30"/>
      <c r="K88" s="34" t="s">
        <v>18</v>
      </c>
      <c r="L88" s="135">
        <f t="shared" si="2"/>
        <v>25000000</v>
      </c>
      <c r="M88" s="54">
        <v>25000000</v>
      </c>
    </row>
    <row r="89" spans="1:13" x14ac:dyDescent="0.25">
      <c r="A89" s="63">
        <v>16</v>
      </c>
      <c r="B89" s="163">
        <v>531</v>
      </c>
      <c r="C89" s="164" t="s">
        <v>83</v>
      </c>
      <c r="D89" s="66"/>
      <c r="E89" s="67"/>
      <c r="F89" s="328"/>
      <c r="G89" s="143"/>
      <c r="H89" s="144"/>
      <c r="I89" s="84"/>
      <c r="J89" s="41"/>
      <c r="K89" s="34" t="s">
        <v>18</v>
      </c>
      <c r="L89" s="165">
        <v>0</v>
      </c>
    </row>
    <row r="90" spans="1:13" x14ac:dyDescent="0.25">
      <c r="A90" s="25">
        <v>17</v>
      </c>
      <c r="B90" s="146">
        <v>544</v>
      </c>
      <c r="C90" s="27" t="s">
        <v>84</v>
      </c>
      <c r="D90" s="38"/>
      <c r="E90" s="39"/>
      <c r="F90" s="325"/>
      <c r="G90" s="140"/>
      <c r="H90" s="52"/>
      <c r="I90" s="73"/>
      <c r="J90" s="30"/>
      <c r="K90" s="34" t="s">
        <v>18</v>
      </c>
      <c r="L90" s="135">
        <v>83000000</v>
      </c>
      <c r="M90" s="54">
        <v>83000000</v>
      </c>
    </row>
    <row r="91" spans="1:13" x14ac:dyDescent="0.25">
      <c r="A91" s="87"/>
      <c r="B91" s="149"/>
      <c r="C91" s="150" t="s">
        <v>85</v>
      </c>
      <c r="D91" s="151">
        <v>2</v>
      </c>
      <c r="E91" s="152"/>
      <c r="F91" s="334"/>
      <c r="G91" s="154">
        <v>5000000</v>
      </c>
      <c r="H91" s="155">
        <v>10000000</v>
      </c>
      <c r="I91" s="166"/>
      <c r="J91" s="153"/>
      <c r="K91" s="153"/>
      <c r="L91" s="86"/>
    </row>
    <row r="92" spans="1:13" x14ac:dyDescent="0.25">
      <c r="A92" s="87"/>
      <c r="B92" s="149"/>
      <c r="C92" s="150" t="s">
        <v>86</v>
      </c>
      <c r="D92" s="38"/>
      <c r="E92" s="39"/>
      <c r="F92" s="325"/>
      <c r="G92" s="140"/>
      <c r="H92" s="271">
        <v>50000000</v>
      </c>
      <c r="I92" s="166"/>
      <c r="J92" s="153"/>
      <c r="K92" s="153"/>
      <c r="L92" s="86"/>
    </row>
    <row r="93" spans="1:13" x14ac:dyDescent="0.25">
      <c r="A93" s="87"/>
      <c r="B93" s="149"/>
      <c r="C93" s="167" t="s">
        <v>87</v>
      </c>
      <c r="D93" s="38"/>
      <c r="E93" s="39"/>
      <c r="F93" s="325">
        <v>100</v>
      </c>
      <c r="G93" s="140">
        <v>500000</v>
      </c>
      <c r="H93" s="169">
        <f>G93*F93</f>
        <v>50000000</v>
      </c>
      <c r="I93" s="170"/>
      <c r="J93" s="168"/>
      <c r="K93" s="171"/>
      <c r="L93" s="86"/>
    </row>
    <row r="94" spans="1:13" x14ac:dyDescent="0.25">
      <c r="A94" s="87"/>
      <c r="B94" s="88"/>
      <c r="C94" s="462" t="s">
        <v>88</v>
      </c>
      <c r="D94" s="463"/>
      <c r="E94" s="463"/>
      <c r="F94" s="463"/>
      <c r="G94" s="463"/>
      <c r="H94" s="463"/>
      <c r="I94" s="463"/>
      <c r="J94" s="463"/>
      <c r="K94" s="464"/>
      <c r="L94" s="390">
        <f>SUM(L64:L93)</f>
        <v>30615755699</v>
      </c>
      <c r="M94" s="98">
        <f>SUM(M64:M93)</f>
        <v>35275500000</v>
      </c>
    </row>
    <row r="95" spans="1:13" x14ac:dyDescent="0.25">
      <c r="A95" s="63"/>
      <c r="B95" s="58"/>
      <c r="C95" s="173"/>
      <c r="D95" s="66"/>
      <c r="E95" s="67"/>
      <c r="F95" s="328"/>
      <c r="G95" s="143"/>
      <c r="H95" s="174"/>
      <c r="I95" s="84"/>
      <c r="J95" s="41"/>
      <c r="K95" s="175"/>
      <c r="L95" s="57"/>
    </row>
    <row r="96" spans="1:13" s="24" customFormat="1" ht="12.75" x14ac:dyDescent="0.2">
      <c r="A96" s="106"/>
      <c r="B96" s="107"/>
      <c r="C96" s="108"/>
      <c r="D96" s="107"/>
      <c r="E96" s="109"/>
      <c r="F96" s="330"/>
      <c r="G96" s="110" t="s">
        <v>5</v>
      </c>
      <c r="H96" s="111"/>
      <c r="I96" s="107"/>
      <c r="J96" s="107" t="s">
        <v>6</v>
      </c>
      <c r="K96" s="109"/>
      <c r="L96" s="107" t="s">
        <v>7</v>
      </c>
      <c r="M96" s="1"/>
    </row>
    <row r="97" spans="1:13" s="24" customFormat="1" ht="12.75" x14ac:dyDescent="0.2">
      <c r="A97" s="112" t="s">
        <v>2</v>
      </c>
      <c r="B97" s="113" t="s">
        <v>3</v>
      </c>
      <c r="C97" s="114" t="s">
        <v>4</v>
      </c>
      <c r="D97" s="113" t="s">
        <v>56</v>
      </c>
      <c r="E97" s="115" t="s">
        <v>10</v>
      </c>
      <c r="F97" s="331" t="s">
        <v>89</v>
      </c>
      <c r="G97" s="117" t="s">
        <v>12</v>
      </c>
      <c r="H97" s="118" t="s">
        <v>13</v>
      </c>
      <c r="I97" s="119" t="s">
        <v>11</v>
      </c>
      <c r="J97" s="116" t="s">
        <v>12</v>
      </c>
      <c r="K97" s="115" t="s">
        <v>13</v>
      </c>
      <c r="L97" s="113" t="s">
        <v>14</v>
      </c>
      <c r="M97" s="1"/>
    </row>
    <row r="98" spans="1:13" s="24" customFormat="1" ht="12.75" x14ac:dyDescent="0.2">
      <c r="A98" s="120"/>
      <c r="B98" s="121"/>
      <c r="C98" s="122"/>
      <c r="D98" s="123" t="s">
        <v>57</v>
      </c>
      <c r="E98" s="124"/>
      <c r="F98" s="332"/>
      <c r="G98" s="126" t="s">
        <v>58</v>
      </c>
      <c r="H98" s="127"/>
      <c r="I98" s="125"/>
      <c r="J98" s="125" t="s">
        <v>58</v>
      </c>
      <c r="K98" s="124"/>
      <c r="L98" s="176"/>
      <c r="M98" s="1"/>
    </row>
    <row r="99" spans="1:13" x14ac:dyDescent="0.25">
      <c r="A99" s="63"/>
      <c r="B99" s="58"/>
      <c r="C99" s="177" t="s">
        <v>90</v>
      </c>
      <c r="D99" s="25"/>
      <c r="E99" s="77"/>
      <c r="F99" s="325"/>
      <c r="G99" s="140"/>
      <c r="H99" s="52"/>
      <c r="I99" s="73"/>
      <c r="J99" s="30"/>
      <c r="K99" s="30"/>
      <c r="L99" s="35"/>
    </row>
    <row r="100" spans="1:13" x14ac:dyDescent="0.25">
      <c r="A100" s="25">
        <v>18</v>
      </c>
      <c r="B100" s="270">
        <v>462</v>
      </c>
      <c r="C100" s="177" t="s">
        <v>91</v>
      </c>
      <c r="D100" s="25"/>
      <c r="E100" s="77"/>
      <c r="F100" s="325"/>
      <c r="G100" s="140"/>
      <c r="H100" s="52"/>
      <c r="I100" s="73"/>
      <c r="J100" s="30"/>
      <c r="K100" s="34" t="s">
        <v>18</v>
      </c>
      <c r="L100" s="178">
        <f>H131</f>
        <v>12996600000</v>
      </c>
      <c r="M100" s="54">
        <v>13000000000</v>
      </c>
    </row>
    <row r="101" spans="1:13" x14ac:dyDescent="0.25">
      <c r="A101" s="63"/>
      <c r="B101" s="64"/>
      <c r="C101" s="285" t="s">
        <v>262</v>
      </c>
      <c r="D101" s="25"/>
      <c r="E101" s="77"/>
      <c r="F101" s="325"/>
      <c r="G101" s="140"/>
      <c r="H101" s="278"/>
      <c r="I101" s="73"/>
      <c r="J101" s="30"/>
      <c r="K101" s="30"/>
      <c r="L101" s="86"/>
    </row>
    <row r="102" spans="1:13" x14ac:dyDescent="0.25">
      <c r="A102" s="63"/>
      <c r="B102" s="64"/>
      <c r="C102" s="273" t="s">
        <v>263</v>
      </c>
      <c r="D102" s="25"/>
      <c r="E102" s="77"/>
      <c r="F102" s="325"/>
      <c r="G102" s="140"/>
      <c r="H102" s="278">
        <v>471000000</v>
      </c>
      <c r="I102" s="73"/>
      <c r="J102" s="30"/>
      <c r="K102" s="30"/>
      <c r="L102" s="86"/>
    </row>
    <row r="103" spans="1:13" x14ac:dyDescent="0.25">
      <c r="A103" s="63"/>
      <c r="B103" s="64"/>
      <c r="C103" s="273" t="s">
        <v>262</v>
      </c>
      <c r="D103" s="25"/>
      <c r="E103" s="77"/>
      <c r="F103" s="325"/>
      <c r="G103" s="140"/>
      <c r="H103" s="278">
        <v>8851600000</v>
      </c>
      <c r="I103" s="73"/>
      <c r="J103" s="30"/>
      <c r="K103" s="30"/>
      <c r="L103" s="86"/>
    </row>
    <row r="104" spans="1:13" x14ac:dyDescent="0.25">
      <c r="A104" s="63"/>
      <c r="B104" s="64"/>
      <c r="C104" s="273" t="s">
        <v>264</v>
      </c>
      <c r="D104" s="25"/>
      <c r="E104" s="77"/>
      <c r="F104" s="325"/>
      <c r="G104" s="140"/>
      <c r="H104" s="278">
        <v>4000000</v>
      </c>
      <c r="I104" s="73"/>
      <c r="J104" s="30"/>
      <c r="K104" s="30"/>
      <c r="L104" s="86"/>
    </row>
    <row r="105" spans="1:13" x14ac:dyDescent="0.25">
      <c r="A105" s="63"/>
      <c r="B105" s="64"/>
      <c r="C105" s="285" t="s">
        <v>265</v>
      </c>
      <c r="D105" s="25"/>
      <c r="E105" s="77"/>
      <c r="F105" s="325"/>
      <c r="G105" s="140"/>
      <c r="H105" s="278"/>
      <c r="I105" s="73"/>
      <c r="J105" s="30"/>
      <c r="K105" s="30"/>
      <c r="L105" s="86"/>
    </row>
    <row r="106" spans="1:13" x14ac:dyDescent="0.25">
      <c r="A106" s="63"/>
      <c r="B106" s="64"/>
      <c r="C106" s="273" t="s">
        <v>266</v>
      </c>
      <c r="D106" s="25"/>
      <c r="E106" s="77"/>
      <c r="F106" s="325"/>
      <c r="G106" s="140"/>
      <c r="H106" s="278">
        <v>2102400000</v>
      </c>
      <c r="I106" s="73"/>
      <c r="J106" s="30"/>
      <c r="K106" s="30"/>
      <c r="L106" s="86"/>
    </row>
    <row r="107" spans="1:13" x14ac:dyDescent="0.25">
      <c r="A107" s="63"/>
      <c r="B107" s="64"/>
      <c r="C107" s="273" t="s">
        <v>267</v>
      </c>
      <c r="D107" s="25"/>
      <c r="E107" s="77"/>
      <c r="F107" s="325"/>
      <c r="G107" s="140"/>
      <c r="H107" s="278">
        <v>926400000</v>
      </c>
      <c r="I107" s="73"/>
      <c r="J107" s="30"/>
      <c r="K107" s="30"/>
      <c r="L107" s="86"/>
    </row>
    <row r="108" spans="1:13" x14ac:dyDescent="0.25">
      <c r="A108" s="63"/>
      <c r="B108" s="64"/>
      <c r="C108" s="273" t="s">
        <v>268</v>
      </c>
      <c r="D108" s="25"/>
      <c r="E108" s="77"/>
      <c r="F108" s="325"/>
      <c r="G108" s="140"/>
      <c r="H108" s="278">
        <v>91200000</v>
      </c>
      <c r="I108" s="73"/>
      <c r="J108" s="30"/>
      <c r="K108" s="30"/>
      <c r="L108" s="86"/>
    </row>
    <row r="109" spans="1:13" x14ac:dyDescent="0.25">
      <c r="A109" s="63"/>
      <c r="B109" s="64"/>
      <c r="C109" s="285" t="s">
        <v>269</v>
      </c>
      <c r="D109" s="25"/>
      <c r="E109" s="77"/>
      <c r="F109" s="325"/>
      <c r="G109" s="140"/>
      <c r="H109" s="278"/>
      <c r="I109" s="73"/>
      <c r="J109" s="30"/>
      <c r="K109" s="30"/>
      <c r="L109" s="86"/>
    </row>
    <row r="110" spans="1:13" x14ac:dyDescent="0.25">
      <c r="A110" s="63"/>
      <c r="B110" s="64"/>
      <c r="C110" s="273" t="s">
        <v>508</v>
      </c>
      <c r="D110" s="25"/>
      <c r="E110" s="77"/>
      <c r="F110" s="325"/>
      <c r="G110" s="140"/>
      <c r="H110" s="278" t="s">
        <v>284</v>
      </c>
      <c r="I110" s="73"/>
      <c r="J110" s="30"/>
      <c r="K110" s="30"/>
      <c r="L110" s="86"/>
    </row>
    <row r="111" spans="1:13" x14ac:dyDescent="0.25">
      <c r="A111" s="63"/>
      <c r="B111" s="64"/>
      <c r="C111" s="273" t="s">
        <v>270</v>
      </c>
      <c r="D111" s="25"/>
      <c r="E111" s="77"/>
      <c r="F111" s="325"/>
      <c r="G111" s="140"/>
      <c r="H111" s="278" t="s">
        <v>285</v>
      </c>
      <c r="I111" s="73"/>
      <c r="J111" s="30"/>
      <c r="K111" s="30"/>
      <c r="L111" s="86"/>
    </row>
    <row r="112" spans="1:13" x14ac:dyDescent="0.25">
      <c r="A112" s="63"/>
      <c r="B112" s="64"/>
      <c r="C112" s="274" t="s">
        <v>271</v>
      </c>
      <c r="D112" s="25"/>
      <c r="E112" s="77"/>
      <c r="F112" s="325"/>
      <c r="G112" s="140"/>
      <c r="H112" s="278" t="s">
        <v>286</v>
      </c>
      <c r="I112" s="73"/>
      <c r="J112" s="30"/>
      <c r="K112" s="30"/>
      <c r="L112" s="86"/>
    </row>
    <row r="113" spans="1:12" x14ac:dyDescent="0.25">
      <c r="A113" s="63"/>
      <c r="B113" s="64"/>
      <c r="C113" s="275" t="s">
        <v>272</v>
      </c>
      <c r="D113" s="25"/>
      <c r="E113" s="77"/>
      <c r="F113" s="325"/>
      <c r="G113" s="140"/>
      <c r="H113" s="278" t="s">
        <v>287</v>
      </c>
      <c r="I113" s="73"/>
      <c r="J113" s="30"/>
      <c r="K113" s="30"/>
      <c r="L113" s="86"/>
    </row>
    <row r="114" spans="1:12" x14ac:dyDescent="0.25">
      <c r="A114" s="63"/>
      <c r="B114" s="64"/>
      <c r="C114" s="274" t="s">
        <v>92</v>
      </c>
      <c r="D114" s="25"/>
      <c r="E114" s="77"/>
      <c r="F114" s="325"/>
      <c r="G114" s="140"/>
      <c r="H114" s="278" t="s">
        <v>288</v>
      </c>
      <c r="I114" s="73"/>
      <c r="J114" s="30"/>
      <c r="K114" s="30"/>
      <c r="L114" s="86"/>
    </row>
    <row r="115" spans="1:12" x14ac:dyDescent="0.25">
      <c r="A115" s="63"/>
      <c r="B115" s="64"/>
      <c r="C115" s="274" t="s">
        <v>273</v>
      </c>
      <c r="D115" s="25"/>
      <c r="E115" s="77"/>
      <c r="F115" s="325"/>
      <c r="G115" s="140"/>
      <c r="H115" s="278" t="s">
        <v>289</v>
      </c>
      <c r="I115" s="73"/>
      <c r="J115" s="30"/>
      <c r="K115" s="30"/>
      <c r="L115" s="86"/>
    </row>
    <row r="116" spans="1:12" x14ac:dyDescent="0.25">
      <c r="A116" s="63"/>
      <c r="B116" s="64"/>
      <c r="C116" s="276" t="s">
        <v>552</v>
      </c>
      <c r="D116" s="25"/>
      <c r="E116" s="77"/>
      <c r="F116" s="325"/>
      <c r="G116" s="140"/>
      <c r="H116" s="452">
        <v>50000000</v>
      </c>
      <c r="I116" s="73"/>
      <c r="J116" s="30"/>
      <c r="K116" s="30"/>
      <c r="L116" s="86"/>
    </row>
    <row r="117" spans="1:12" x14ac:dyDescent="0.25">
      <c r="A117" s="63"/>
      <c r="B117" s="64"/>
      <c r="C117" s="276" t="s">
        <v>274</v>
      </c>
      <c r="D117" s="25"/>
      <c r="E117" s="77"/>
      <c r="F117" s="325"/>
      <c r="G117" s="140"/>
      <c r="H117" s="279" t="s">
        <v>290</v>
      </c>
      <c r="I117" s="73"/>
      <c r="J117" s="30"/>
      <c r="K117" s="30"/>
      <c r="L117" s="86"/>
    </row>
    <row r="118" spans="1:12" ht="24" x14ac:dyDescent="0.25">
      <c r="A118" s="63"/>
      <c r="B118" s="64"/>
      <c r="C118" s="277" t="s">
        <v>275</v>
      </c>
      <c r="D118" s="25"/>
      <c r="E118" s="77"/>
      <c r="F118" s="325"/>
      <c r="G118" s="140"/>
      <c r="H118" s="279" t="s">
        <v>553</v>
      </c>
      <c r="I118" s="73"/>
      <c r="J118" s="30"/>
      <c r="K118" s="30"/>
      <c r="L118" s="86"/>
    </row>
    <row r="119" spans="1:12" x14ac:dyDescent="0.25">
      <c r="A119" s="63"/>
      <c r="B119" s="64"/>
      <c r="C119" s="275" t="s">
        <v>276</v>
      </c>
      <c r="D119" s="25"/>
      <c r="E119" s="77"/>
      <c r="F119" s="325"/>
      <c r="G119" s="140"/>
      <c r="H119" s="280" t="s">
        <v>291</v>
      </c>
      <c r="I119" s="73"/>
      <c r="J119" s="30"/>
      <c r="K119" s="30"/>
      <c r="L119" s="86"/>
    </row>
    <row r="120" spans="1:12" x14ac:dyDescent="0.25">
      <c r="A120" s="63"/>
      <c r="B120" s="64"/>
      <c r="C120" s="275" t="s">
        <v>277</v>
      </c>
      <c r="D120" s="25"/>
      <c r="E120" s="77"/>
      <c r="F120" s="325"/>
      <c r="G120" s="140"/>
      <c r="H120" s="280" t="s">
        <v>292</v>
      </c>
      <c r="I120" s="73"/>
      <c r="J120" s="30"/>
      <c r="K120" s="30"/>
      <c r="L120" s="86"/>
    </row>
    <row r="121" spans="1:12" x14ac:dyDescent="0.25">
      <c r="A121" s="63"/>
      <c r="B121" s="64"/>
      <c r="C121" s="275" t="s">
        <v>278</v>
      </c>
      <c r="D121" s="25"/>
      <c r="E121" s="77"/>
      <c r="F121" s="325"/>
      <c r="G121" s="140"/>
      <c r="H121" s="280" t="s">
        <v>286</v>
      </c>
      <c r="I121" s="73"/>
      <c r="J121" s="30"/>
      <c r="K121" s="30"/>
      <c r="L121" s="86"/>
    </row>
    <row r="122" spans="1:12" x14ac:dyDescent="0.25">
      <c r="A122" s="63"/>
      <c r="B122" s="64"/>
      <c r="C122" s="275" t="s">
        <v>279</v>
      </c>
      <c r="D122" s="25"/>
      <c r="E122" s="77"/>
      <c r="F122" s="325"/>
      <c r="G122" s="140"/>
      <c r="H122" s="280" t="s">
        <v>293</v>
      </c>
      <c r="I122" s="73"/>
      <c r="J122" s="30"/>
      <c r="K122" s="30"/>
      <c r="L122" s="86"/>
    </row>
    <row r="123" spans="1:12" x14ac:dyDescent="0.25">
      <c r="A123" s="63"/>
      <c r="B123" s="64"/>
      <c r="C123" s="275" t="s">
        <v>280</v>
      </c>
      <c r="D123" s="25"/>
      <c r="E123" s="77"/>
      <c r="F123" s="325"/>
      <c r="G123" s="140"/>
      <c r="H123" s="280" t="s">
        <v>294</v>
      </c>
      <c r="I123" s="73"/>
      <c r="J123" s="30"/>
      <c r="K123" s="30"/>
      <c r="L123" s="86"/>
    </row>
    <row r="124" spans="1:12" x14ac:dyDescent="0.25">
      <c r="A124" s="63"/>
      <c r="B124" s="64"/>
      <c r="C124" s="275" t="s">
        <v>281</v>
      </c>
      <c r="D124" s="25"/>
      <c r="E124" s="77"/>
      <c r="F124" s="325"/>
      <c r="G124" s="140"/>
      <c r="H124" s="280" t="s">
        <v>295</v>
      </c>
      <c r="I124" s="73"/>
      <c r="J124" s="30"/>
      <c r="K124" s="30"/>
      <c r="L124" s="86"/>
    </row>
    <row r="125" spans="1:12" x14ac:dyDescent="0.25">
      <c r="A125" s="63"/>
      <c r="B125" s="64"/>
      <c r="C125" s="275" t="s">
        <v>282</v>
      </c>
      <c r="D125" s="25"/>
      <c r="E125" s="77"/>
      <c r="F125" s="325"/>
      <c r="G125" s="140"/>
      <c r="H125" s="280" t="s">
        <v>287</v>
      </c>
      <c r="I125" s="73"/>
      <c r="J125" s="30"/>
      <c r="K125" s="30"/>
      <c r="L125" s="86"/>
    </row>
    <row r="126" spans="1:12" x14ac:dyDescent="0.25">
      <c r="A126" s="63"/>
      <c r="B126" s="64"/>
      <c r="C126" s="275" t="s">
        <v>283</v>
      </c>
      <c r="D126" s="25"/>
      <c r="E126" s="77"/>
      <c r="F126" s="325"/>
      <c r="G126" s="140"/>
      <c r="H126" s="280" t="s">
        <v>296</v>
      </c>
      <c r="I126" s="73"/>
      <c r="J126" s="30"/>
      <c r="K126" s="30"/>
      <c r="L126" s="86"/>
    </row>
    <row r="127" spans="1:12" x14ac:dyDescent="0.25">
      <c r="A127" s="63"/>
      <c r="B127" s="64"/>
      <c r="C127" s="273" t="s">
        <v>39</v>
      </c>
      <c r="D127" s="25"/>
      <c r="E127" s="77"/>
      <c r="F127" s="325"/>
      <c r="G127" s="140"/>
      <c r="H127" s="280" t="s">
        <v>297</v>
      </c>
      <c r="I127" s="73"/>
      <c r="J127" s="30"/>
      <c r="K127" s="30"/>
      <c r="L127" s="86"/>
    </row>
    <row r="128" spans="1:12" x14ac:dyDescent="0.25">
      <c r="A128" s="63"/>
      <c r="B128" s="64"/>
      <c r="C128" s="179" t="s">
        <v>554</v>
      </c>
      <c r="D128" s="25"/>
      <c r="E128" s="77"/>
      <c r="F128" s="325"/>
      <c r="G128" s="140"/>
      <c r="H128" s="134">
        <v>100000000</v>
      </c>
      <c r="I128" s="73"/>
      <c r="J128" s="30"/>
      <c r="K128" s="30"/>
      <c r="L128" s="86"/>
    </row>
    <row r="129" spans="1:13" s="301" customFormat="1" x14ac:dyDescent="0.25">
      <c r="A129" s="63"/>
      <c r="B129" s="64"/>
      <c r="C129" s="179" t="s">
        <v>555</v>
      </c>
      <c r="D129" s="25"/>
      <c r="E129" s="77"/>
      <c r="F129" s="325"/>
      <c r="G129" s="140"/>
      <c r="H129" s="134">
        <v>200000000</v>
      </c>
      <c r="I129" s="73"/>
      <c r="J129" s="30"/>
      <c r="K129" s="30"/>
      <c r="L129" s="86"/>
      <c r="M129" s="1"/>
    </row>
    <row r="130" spans="1:13" s="301" customFormat="1" x14ac:dyDescent="0.25">
      <c r="A130" s="63"/>
      <c r="B130" s="64"/>
      <c r="C130" s="179" t="s">
        <v>556</v>
      </c>
      <c r="D130" s="25"/>
      <c r="E130" s="77"/>
      <c r="F130" s="325"/>
      <c r="G130" s="140"/>
      <c r="H130" s="134">
        <v>200000000</v>
      </c>
      <c r="I130" s="73"/>
      <c r="J130" s="30"/>
      <c r="K130" s="30"/>
      <c r="L130" s="86"/>
      <c r="M130" s="1"/>
    </row>
    <row r="131" spans="1:13" x14ac:dyDescent="0.25">
      <c r="A131" s="63"/>
      <c r="B131" s="58"/>
      <c r="C131" s="177" t="s">
        <v>18</v>
      </c>
      <c r="D131" s="180"/>
      <c r="E131" s="181"/>
      <c r="F131" s="325"/>
      <c r="G131" s="140"/>
      <c r="H131" s="182">
        <f>SUM(H102:H130)</f>
        <v>12996600000</v>
      </c>
      <c r="I131" s="73"/>
      <c r="J131" s="30"/>
      <c r="K131" s="30"/>
      <c r="L131" s="183"/>
    </row>
    <row r="132" spans="1:13" x14ac:dyDescent="0.25">
      <c r="A132" s="130">
        <v>19</v>
      </c>
      <c r="B132" s="146">
        <v>463</v>
      </c>
      <c r="C132" s="184" t="s">
        <v>93</v>
      </c>
      <c r="D132" s="75"/>
      <c r="E132" s="76"/>
      <c r="F132" s="325"/>
      <c r="G132" s="140"/>
      <c r="H132" s="182"/>
      <c r="I132" s="73"/>
      <c r="J132" s="30"/>
      <c r="K132" s="34" t="s">
        <v>18</v>
      </c>
      <c r="L132" s="178">
        <f>H142</f>
        <v>2076633010</v>
      </c>
      <c r="M132" s="54">
        <v>700000000</v>
      </c>
    </row>
    <row r="133" spans="1:13" x14ac:dyDescent="0.25">
      <c r="A133" s="63"/>
      <c r="B133" s="163"/>
      <c r="C133" s="283" t="s">
        <v>298</v>
      </c>
      <c r="D133" s="75"/>
      <c r="E133" s="76"/>
      <c r="F133" s="325"/>
      <c r="G133" s="140"/>
      <c r="H133" s="52">
        <v>1220060010</v>
      </c>
      <c r="I133" s="73"/>
      <c r="J133" s="30"/>
      <c r="K133" s="34"/>
      <c r="L133" s="282"/>
      <c r="M133" s="186"/>
    </row>
    <row r="134" spans="1:13" x14ac:dyDescent="0.25">
      <c r="A134" s="63"/>
      <c r="B134" s="163"/>
      <c r="C134" s="283" t="s">
        <v>312</v>
      </c>
      <c r="D134" s="75"/>
      <c r="E134" s="76"/>
      <c r="F134" s="325"/>
      <c r="G134" s="140"/>
      <c r="H134" s="52">
        <v>400000</v>
      </c>
      <c r="I134" s="73"/>
      <c r="J134" s="30"/>
      <c r="K134" s="34"/>
      <c r="L134" s="282"/>
      <c r="M134" s="186"/>
    </row>
    <row r="135" spans="1:13" x14ac:dyDescent="0.25">
      <c r="A135" s="63"/>
      <c r="B135" s="163"/>
      <c r="C135" s="283" t="s">
        <v>314</v>
      </c>
      <c r="D135" s="75"/>
      <c r="E135" s="76"/>
      <c r="F135" s="325"/>
      <c r="G135" s="140"/>
      <c r="H135" s="52">
        <v>20300000</v>
      </c>
      <c r="I135" s="73"/>
      <c r="J135" s="30"/>
      <c r="K135" s="34"/>
      <c r="L135" s="282"/>
      <c r="M135" s="186"/>
    </row>
    <row r="136" spans="1:13" s="301" customFormat="1" x14ac:dyDescent="0.25">
      <c r="A136" s="63"/>
      <c r="B136" s="163"/>
      <c r="C136" s="283" t="s">
        <v>441</v>
      </c>
      <c r="D136" s="75"/>
      <c r="E136" s="76"/>
      <c r="F136" s="325"/>
      <c r="G136" s="140"/>
      <c r="H136" s="52">
        <v>256850000</v>
      </c>
      <c r="I136" s="73"/>
      <c r="J136" s="30"/>
      <c r="K136" s="34"/>
      <c r="L136" s="282"/>
      <c r="M136" s="186"/>
    </row>
    <row r="137" spans="1:13" x14ac:dyDescent="0.25">
      <c r="A137" s="63"/>
      <c r="B137" s="159"/>
      <c r="C137" s="283" t="s">
        <v>468</v>
      </c>
      <c r="D137" s="75"/>
      <c r="E137" s="76"/>
      <c r="F137" s="325"/>
      <c r="G137" s="140"/>
      <c r="H137" s="52">
        <v>300000000</v>
      </c>
      <c r="I137" s="73"/>
      <c r="J137" s="30"/>
      <c r="K137" s="30"/>
      <c r="L137" s="86"/>
    </row>
    <row r="138" spans="1:13" s="301" customFormat="1" x14ac:dyDescent="0.25">
      <c r="A138" s="63"/>
      <c r="B138" s="159"/>
      <c r="C138" s="283"/>
      <c r="D138" s="75"/>
      <c r="E138" s="76"/>
      <c r="F138" s="325"/>
      <c r="G138" s="140"/>
      <c r="H138" s="52"/>
      <c r="I138" s="73"/>
      <c r="J138" s="30"/>
      <c r="K138" s="30"/>
      <c r="L138" s="86"/>
      <c r="M138" s="1"/>
    </row>
    <row r="139" spans="1:13" x14ac:dyDescent="0.25">
      <c r="A139" s="63"/>
      <c r="B139" s="159"/>
      <c r="C139" s="283" t="s">
        <v>94</v>
      </c>
      <c r="D139" s="75"/>
      <c r="E139" s="76"/>
      <c r="F139" s="325"/>
      <c r="G139" s="140"/>
      <c r="H139" s="52">
        <v>100000000</v>
      </c>
      <c r="I139" s="73"/>
      <c r="J139" s="30"/>
      <c r="K139" s="30"/>
      <c r="L139" s="86"/>
    </row>
    <row r="140" spans="1:13" x14ac:dyDescent="0.25">
      <c r="A140" s="63"/>
      <c r="B140" s="159"/>
      <c r="C140" s="162" t="s">
        <v>95</v>
      </c>
      <c r="D140" s="75"/>
      <c r="E140" s="76">
        <v>12</v>
      </c>
      <c r="F140" s="325">
        <v>7</v>
      </c>
      <c r="G140" s="140">
        <v>500000</v>
      </c>
      <c r="H140" s="52">
        <f>G140*F140*E140</f>
        <v>42000000</v>
      </c>
      <c r="I140" s="73"/>
      <c r="J140" s="30"/>
      <c r="K140" s="30"/>
      <c r="L140" s="86"/>
    </row>
    <row r="141" spans="1:13" x14ac:dyDescent="0.25">
      <c r="A141" s="63"/>
      <c r="B141" s="159"/>
      <c r="C141" s="157" t="s">
        <v>96</v>
      </c>
      <c r="D141" s="75"/>
      <c r="E141" s="76"/>
      <c r="F141" s="325"/>
      <c r="G141" s="140"/>
      <c r="H141" s="52">
        <v>137023000</v>
      </c>
      <c r="I141" s="73"/>
      <c r="J141" s="30"/>
      <c r="K141" s="30"/>
      <c r="L141" s="86"/>
    </row>
    <row r="142" spans="1:13" x14ac:dyDescent="0.25">
      <c r="A142" s="63"/>
      <c r="B142" s="159"/>
      <c r="C142" s="27" t="s">
        <v>18</v>
      </c>
      <c r="D142" s="75"/>
      <c r="E142" s="76"/>
      <c r="F142" s="325"/>
      <c r="G142" s="140"/>
      <c r="H142" s="182">
        <f>SUM(H132:H141)</f>
        <v>2076633010</v>
      </c>
      <c r="I142" s="73"/>
      <c r="J142" s="30"/>
      <c r="K142" s="30"/>
      <c r="L142" s="86"/>
    </row>
    <row r="143" spans="1:13" x14ac:dyDescent="0.25">
      <c r="A143" s="130">
        <v>20</v>
      </c>
      <c r="B143" s="281">
        <v>464</v>
      </c>
      <c r="C143" s="184" t="s">
        <v>97</v>
      </c>
      <c r="D143" s="75"/>
      <c r="E143" s="76"/>
      <c r="F143" s="325"/>
      <c r="G143" s="140"/>
      <c r="H143" s="52"/>
      <c r="I143" s="73"/>
      <c r="J143" s="30"/>
      <c r="K143" s="34" t="s">
        <v>18</v>
      </c>
      <c r="L143" s="35">
        <f>H144+H145+H146</f>
        <v>2419950000</v>
      </c>
      <c r="M143" s="54">
        <v>500000000</v>
      </c>
    </row>
    <row r="144" spans="1:13" s="301" customFormat="1" x14ac:dyDescent="0.25">
      <c r="A144" s="130"/>
      <c r="B144" s="302"/>
      <c r="C144" s="162" t="s">
        <v>381</v>
      </c>
      <c r="D144" s="75"/>
      <c r="E144" s="76"/>
      <c r="F144" s="325"/>
      <c r="G144" s="140"/>
      <c r="H144" s="52">
        <v>1127100000</v>
      </c>
      <c r="I144" s="73"/>
      <c r="J144" s="30"/>
      <c r="K144" s="34"/>
      <c r="L144" s="57"/>
      <c r="M144" s="186"/>
    </row>
    <row r="145" spans="1:13" s="301" customFormat="1" x14ac:dyDescent="0.25">
      <c r="A145" s="130"/>
      <c r="B145" s="302"/>
      <c r="C145" s="162" t="s">
        <v>382</v>
      </c>
      <c r="D145" s="75"/>
      <c r="E145" s="76"/>
      <c r="F145" s="325"/>
      <c r="G145" s="140"/>
      <c r="H145" s="52">
        <v>596700000</v>
      </c>
      <c r="I145" s="73"/>
      <c r="J145" s="30"/>
      <c r="K145" s="34"/>
      <c r="L145" s="57"/>
      <c r="M145" s="186"/>
    </row>
    <row r="146" spans="1:13" x14ac:dyDescent="0.25">
      <c r="A146" s="130"/>
      <c r="B146" s="146"/>
      <c r="C146" s="162" t="s">
        <v>383</v>
      </c>
      <c r="D146" s="75"/>
      <c r="E146" s="76"/>
      <c r="F146" s="325"/>
      <c r="G146" s="140"/>
      <c r="H146" s="52">
        <v>696150000</v>
      </c>
      <c r="I146" s="73"/>
      <c r="J146" s="30"/>
      <c r="K146" s="34"/>
      <c r="L146" s="57"/>
      <c r="M146" s="186"/>
    </row>
    <row r="147" spans="1:13" x14ac:dyDescent="0.25">
      <c r="A147" s="130">
        <v>21</v>
      </c>
      <c r="B147" s="146">
        <v>465</v>
      </c>
      <c r="C147" s="27" t="s">
        <v>98</v>
      </c>
      <c r="D147" s="38"/>
      <c r="E147" s="39"/>
      <c r="F147" s="325"/>
      <c r="G147" s="140"/>
      <c r="H147" s="52"/>
      <c r="I147" s="73"/>
      <c r="J147" s="30"/>
      <c r="K147" s="30"/>
      <c r="L147" s="49">
        <v>0</v>
      </c>
    </row>
    <row r="148" spans="1:13" x14ac:dyDescent="0.25">
      <c r="A148" s="25">
        <v>22</v>
      </c>
      <c r="B148" s="146">
        <v>468</v>
      </c>
      <c r="C148" s="184" t="s">
        <v>99</v>
      </c>
      <c r="D148" s="75"/>
      <c r="E148" s="76"/>
      <c r="F148" s="325">
        <v>152</v>
      </c>
      <c r="G148" s="140"/>
      <c r="H148" s="134">
        <v>4000000</v>
      </c>
      <c r="I148" s="73"/>
      <c r="J148" s="78"/>
      <c r="K148" s="34" t="s">
        <v>18</v>
      </c>
      <c r="L148" s="35">
        <f>F148*H148</f>
        <v>608000000</v>
      </c>
    </row>
    <row r="149" spans="1:13" x14ac:dyDescent="0.25">
      <c r="A149" s="25">
        <v>23</v>
      </c>
      <c r="B149" s="146">
        <v>470</v>
      </c>
      <c r="C149" s="184" t="s">
        <v>100</v>
      </c>
      <c r="D149" s="75"/>
      <c r="E149" s="76"/>
      <c r="F149" s="325"/>
      <c r="G149" s="140"/>
      <c r="H149" s="52"/>
      <c r="I149" s="73"/>
      <c r="J149" s="30"/>
      <c r="K149" s="34" t="s">
        <v>18</v>
      </c>
      <c r="L149" s="35">
        <v>0</v>
      </c>
    </row>
    <row r="150" spans="1:13" x14ac:dyDescent="0.25">
      <c r="A150" s="63">
        <v>24</v>
      </c>
      <c r="B150" s="64">
        <v>473</v>
      </c>
      <c r="C150" s="184" t="s">
        <v>101</v>
      </c>
      <c r="D150" s="75"/>
      <c r="E150" s="76"/>
      <c r="F150" s="325"/>
      <c r="G150" s="140"/>
      <c r="H150" s="52"/>
      <c r="I150" s="73"/>
      <c r="J150" s="30"/>
      <c r="K150" s="34" t="s">
        <v>18</v>
      </c>
      <c r="L150" s="187">
        <f>H183+H184</f>
        <v>2907380000</v>
      </c>
      <c r="M150" s="54">
        <v>2300000000</v>
      </c>
    </row>
    <row r="151" spans="1:13" x14ac:dyDescent="0.25">
      <c r="A151" s="63"/>
      <c r="B151" s="64"/>
      <c r="C151" s="283" t="s">
        <v>299</v>
      </c>
      <c r="D151" s="75"/>
      <c r="E151" s="76"/>
      <c r="F151" s="325"/>
      <c r="G151" s="140"/>
      <c r="H151" s="52">
        <v>1200000000</v>
      </c>
      <c r="I151" s="73"/>
      <c r="J151" s="30"/>
      <c r="K151" s="34"/>
      <c r="L151" s="187"/>
      <c r="M151" s="186"/>
    </row>
    <row r="152" spans="1:13" x14ac:dyDescent="0.25">
      <c r="A152" s="63"/>
      <c r="B152" s="64"/>
      <c r="C152" s="283" t="s">
        <v>302</v>
      </c>
      <c r="D152" s="75"/>
      <c r="E152" s="76"/>
      <c r="F152" s="325"/>
      <c r="G152" s="140"/>
      <c r="H152" s="52">
        <v>39000000</v>
      </c>
      <c r="I152" s="73"/>
      <c r="J152" s="30"/>
      <c r="K152" s="34"/>
      <c r="L152" s="187"/>
      <c r="M152" s="186"/>
    </row>
    <row r="153" spans="1:13" x14ac:dyDescent="0.25">
      <c r="A153" s="63"/>
      <c r="B153" s="64"/>
      <c r="C153" s="283" t="s">
        <v>315</v>
      </c>
      <c r="D153" s="75"/>
      <c r="E153" s="76"/>
      <c r="F153" s="325"/>
      <c r="G153" s="140"/>
      <c r="H153" s="52">
        <v>4000000</v>
      </c>
      <c r="I153" s="73"/>
      <c r="J153" s="30"/>
      <c r="K153" s="34"/>
      <c r="L153" s="187"/>
      <c r="M153" s="186"/>
    </row>
    <row r="154" spans="1:13" x14ac:dyDescent="0.25">
      <c r="A154" s="63"/>
      <c r="B154" s="64"/>
      <c r="C154" s="283" t="s">
        <v>322</v>
      </c>
      <c r="D154" s="75"/>
      <c r="E154" s="76">
        <v>4</v>
      </c>
      <c r="F154" s="325"/>
      <c r="G154" s="140">
        <v>500000</v>
      </c>
      <c r="H154" s="52">
        <v>2000000</v>
      </c>
      <c r="I154" s="73"/>
      <c r="J154" s="30"/>
      <c r="K154" s="34"/>
      <c r="L154" s="187"/>
      <c r="M154" s="186"/>
    </row>
    <row r="155" spans="1:13" s="301" customFormat="1" x14ac:dyDescent="0.25">
      <c r="A155" s="63"/>
      <c r="B155" s="64"/>
      <c r="C155" s="283" t="s">
        <v>379</v>
      </c>
      <c r="D155" s="75"/>
      <c r="E155" s="76"/>
      <c r="F155" s="325"/>
      <c r="G155" s="140"/>
      <c r="H155" s="52">
        <v>60000000</v>
      </c>
      <c r="I155" s="73"/>
      <c r="J155" s="30"/>
      <c r="K155" s="34"/>
      <c r="L155" s="187"/>
      <c r="M155" s="186"/>
    </row>
    <row r="156" spans="1:13" s="301" customFormat="1" x14ac:dyDescent="0.25">
      <c r="A156" s="63"/>
      <c r="B156" s="64"/>
      <c r="C156" s="283" t="s">
        <v>384</v>
      </c>
      <c r="D156" s="75"/>
      <c r="E156" s="76"/>
      <c r="F156" s="325"/>
      <c r="G156" s="140"/>
      <c r="H156" s="52">
        <v>1000000</v>
      </c>
      <c r="I156" s="73"/>
      <c r="J156" s="30"/>
      <c r="K156" s="34"/>
      <c r="L156" s="187"/>
      <c r="M156" s="186"/>
    </row>
    <row r="157" spans="1:13" s="301" customFormat="1" x14ac:dyDescent="0.25">
      <c r="A157" s="63"/>
      <c r="B157" s="64"/>
      <c r="C157" s="283" t="s">
        <v>470</v>
      </c>
      <c r="D157" s="38"/>
      <c r="E157" s="305"/>
      <c r="F157" s="356">
        <v>6</v>
      </c>
      <c r="G157" s="357">
        <v>7000000</v>
      </c>
      <c r="H157" s="306">
        <f>F157*G157</f>
        <v>42000000</v>
      </c>
      <c r="I157" s="73"/>
      <c r="J157" s="30"/>
      <c r="K157" s="34"/>
      <c r="L157" s="187"/>
      <c r="M157" s="186"/>
    </row>
    <row r="158" spans="1:13" s="301" customFormat="1" x14ac:dyDescent="0.25">
      <c r="A158" s="63"/>
      <c r="B158" s="64"/>
      <c r="C158" s="283" t="s">
        <v>471</v>
      </c>
      <c r="D158" s="38"/>
      <c r="E158" s="305"/>
      <c r="F158" s="356">
        <v>100</v>
      </c>
      <c r="G158" s="357">
        <v>500000</v>
      </c>
      <c r="H158" s="306">
        <f>F158*G158</f>
        <v>50000000</v>
      </c>
      <c r="I158" s="73"/>
      <c r="J158" s="30"/>
      <c r="K158" s="34"/>
      <c r="L158" s="187"/>
      <c r="M158" s="186"/>
    </row>
    <row r="159" spans="1:13" s="301" customFormat="1" x14ac:dyDescent="0.25">
      <c r="A159" s="63"/>
      <c r="B159" s="64"/>
      <c r="C159" s="283" t="s">
        <v>472</v>
      </c>
      <c r="D159" s="38"/>
      <c r="E159" s="305"/>
      <c r="F159" s="356">
        <v>10</v>
      </c>
      <c r="G159" s="357">
        <v>1000000</v>
      </c>
      <c r="H159" s="306">
        <f>F159*G159</f>
        <v>10000000</v>
      </c>
      <c r="I159" s="73"/>
      <c r="J159" s="30"/>
      <c r="K159" s="34"/>
      <c r="L159" s="187"/>
      <c r="M159" s="186"/>
    </row>
    <row r="160" spans="1:13" s="301" customFormat="1" x14ac:dyDescent="0.25">
      <c r="A160" s="63"/>
      <c r="B160" s="64"/>
      <c r="C160" s="283" t="s">
        <v>473</v>
      </c>
      <c r="D160" s="38"/>
      <c r="E160" s="305"/>
      <c r="F160" s="356">
        <v>50</v>
      </c>
      <c r="G160" s="357">
        <v>8000000</v>
      </c>
      <c r="H160" s="306">
        <f>F160*G160</f>
        <v>400000000</v>
      </c>
      <c r="I160" s="73"/>
      <c r="J160" s="30"/>
      <c r="K160" s="34"/>
      <c r="L160" s="187"/>
      <c r="M160" s="186"/>
    </row>
    <row r="161" spans="1:13" x14ac:dyDescent="0.25">
      <c r="A161" s="63"/>
      <c r="B161" s="64"/>
      <c r="C161" s="283" t="s">
        <v>474</v>
      </c>
      <c r="D161" s="38"/>
      <c r="E161" s="305"/>
      <c r="F161" s="356">
        <v>10</v>
      </c>
      <c r="G161" s="357">
        <v>15000000</v>
      </c>
      <c r="H161" s="306">
        <f>F161*G161</f>
        <v>150000000</v>
      </c>
      <c r="I161" s="73"/>
      <c r="J161" s="30"/>
      <c r="K161" s="34"/>
      <c r="L161" s="187"/>
      <c r="M161" s="186"/>
    </row>
    <row r="162" spans="1:13" x14ac:dyDescent="0.25">
      <c r="A162" s="63"/>
      <c r="B162" s="64"/>
      <c r="C162" s="162" t="s">
        <v>102</v>
      </c>
      <c r="D162" s="75"/>
      <c r="E162" s="76">
        <v>4</v>
      </c>
      <c r="F162" s="325"/>
      <c r="G162" s="140">
        <v>20000000</v>
      </c>
      <c r="H162" s="52">
        <f t="shared" ref="H162" si="3">G162*E162</f>
        <v>80000000</v>
      </c>
      <c r="I162" s="73"/>
      <c r="J162" s="30"/>
      <c r="K162" s="34"/>
      <c r="L162" s="187"/>
      <c r="M162" s="186"/>
    </row>
    <row r="163" spans="1:13" s="301" customFormat="1" x14ac:dyDescent="0.25">
      <c r="A163" s="63"/>
      <c r="B163" s="64"/>
      <c r="C163" s="283" t="s">
        <v>483</v>
      </c>
      <c r="D163" s="75"/>
      <c r="E163" s="76"/>
      <c r="F163" s="325"/>
      <c r="G163" s="140"/>
      <c r="H163" s="52"/>
      <c r="I163" s="73"/>
      <c r="J163" s="30"/>
      <c r="K163" s="34"/>
      <c r="L163" s="187"/>
      <c r="M163" s="186"/>
    </row>
    <row r="164" spans="1:13" s="301" customFormat="1" x14ac:dyDescent="0.25">
      <c r="A164" s="63"/>
      <c r="B164" s="64"/>
      <c r="C164" s="283" t="s">
        <v>484</v>
      </c>
      <c r="D164" s="75"/>
      <c r="E164" s="76"/>
      <c r="F164" s="325"/>
      <c r="G164" s="140"/>
      <c r="H164" s="188" t="s">
        <v>495</v>
      </c>
      <c r="I164" s="73"/>
      <c r="J164" s="30"/>
      <c r="K164" s="34"/>
      <c r="L164" s="187"/>
      <c r="M164" s="186"/>
    </row>
    <row r="165" spans="1:13" s="301" customFormat="1" x14ac:dyDescent="0.25">
      <c r="A165" s="63"/>
      <c r="B165" s="64"/>
      <c r="C165" s="283" t="s">
        <v>485</v>
      </c>
      <c r="D165" s="75"/>
      <c r="E165" s="76"/>
      <c r="F165" s="325"/>
      <c r="G165" s="140"/>
      <c r="H165" s="188">
        <v>15000000</v>
      </c>
      <c r="I165" s="73"/>
      <c r="J165" s="30"/>
      <c r="K165" s="34"/>
      <c r="L165" s="187"/>
      <c r="M165" s="186"/>
    </row>
    <row r="166" spans="1:13" s="301" customFormat="1" x14ac:dyDescent="0.25">
      <c r="A166" s="63"/>
      <c r="B166" s="64"/>
      <c r="C166" s="283" t="s">
        <v>486</v>
      </c>
      <c r="D166" s="75"/>
      <c r="E166" s="76"/>
      <c r="F166" s="325"/>
      <c r="G166" s="140"/>
      <c r="H166" s="188">
        <v>72000000</v>
      </c>
      <c r="I166" s="73"/>
      <c r="J166" s="30"/>
      <c r="K166" s="34"/>
      <c r="L166" s="187"/>
      <c r="M166" s="186"/>
    </row>
    <row r="167" spans="1:13" s="301" customFormat="1" x14ac:dyDescent="0.25">
      <c r="A167" s="63"/>
      <c r="B167" s="64"/>
      <c r="C167" s="283" t="s">
        <v>488</v>
      </c>
      <c r="D167" s="75"/>
      <c r="E167" s="76"/>
      <c r="F167" s="325"/>
      <c r="G167" s="140"/>
      <c r="H167" s="188">
        <v>28800000</v>
      </c>
      <c r="I167" s="73"/>
      <c r="J167" s="30"/>
      <c r="K167" s="34"/>
      <c r="L167" s="187"/>
      <c r="M167" s="186"/>
    </row>
    <row r="168" spans="1:13" x14ac:dyDescent="0.25">
      <c r="A168" s="63"/>
      <c r="B168" s="64"/>
      <c r="C168" s="283" t="s">
        <v>487</v>
      </c>
      <c r="D168" s="75"/>
      <c r="E168" s="76"/>
      <c r="F168" s="325"/>
      <c r="G168" s="140"/>
      <c r="H168" s="188">
        <v>1080000</v>
      </c>
      <c r="I168" s="73"/>
      <c r="J168" s="30"/>
      <c r="K168" s="34"/>
      <c r="L168" s="187"/>
      <c r="M168" s="186"/>
    </row>
    <row r="169" spans="1:13" x14ac:dyDescent="0.25">
      <c r="A169" s="63"/>
      <c r="B169" s="64"/>
      <c r="C169" s="283" t="s">
        <v>489</v>
      </c>
      <c r="D169" s="75"/>
      <c r="E169" s="76"/>
      <c r="F169" s="325"/>
      <c r="G169" s="140"/>
      <c r="H169" s="188">
        <v>240000000</v>
      </c>
      <c r="I169" s="73"/>
      <c r="J169" s="30"/>
      <c r="K169" s="30"/>
      <c r="L169" s="187"/>
    </row>
    <row r="170" spans="1:13" x14ac:dyDescent="0.25">
      <c r="A170" s="63"/>
      <c r="B170" s="64"/>
      <c r="C170" s="283" t="s">
        <v>490</v>
      </c>
      <c r="D170" s="75"/>
      <c r="E170" s="76"/>
      <c r="F170" s="325"/>
      <c r="G170" s="140"/>
      <c r="H170" s="188">
        <v>120000000</v>
      </c>
      <c r="I170" s="73"/>
      <c r="J170" s="30"/>
      <c r="K170" s="30"/>
      <c r="L170" s="187"/>
    </row>
    <row r="171" spans="1:13" x14ac:dyDescent="0.25">
      <c r="A171" s="63"/>
      <c r="B171" s="64"/>
      <c r="C171" s="283" t="s">
        <v>492</v>
      </c>
      <c r="D171" s="75"/>
      <c r="E171" s="76"/>
      <c r="F171" s="325"/>
      <c r="G171" s="140"/>
      <c r="H171" s="188">
        <v>280000000</v>
      </c>
      <c r="I171" s="73"/>
      <c r="J171" s="30"/>
      <c r="K171" s="30"/>
      <c r="L171" s="187"/>
    </row>
    <row r="172" spans="1:13" x14ac:dyDescent="0.25">
      <c r="A172" s="63"/>
      <c r="B172" s="64"/>
      <c r="C172" s="283" t="s">
        <v>491</v>
      </c>
      <c r="D172" s="75"/>
      <c r="E172" s="76"/>
      <c r="F172" s="325"/>
      <c r="G172" s="140"/>
      <c r="H172" s="188">
        <v>140000000</v>
      </c>
      <c r="I172" s="73"/>
      <c r="J172" s="30"/>
      <c r="K172" s="30"/>
      <c r="L172" s="187"/>
    </row>
    <row r="173" spans="1:13" x14ac:dyDescent="0.25">
      <c r="A173" s="63"/>
      <c r="B173" s="64"/>
      <c r="C173" s="283" t="s">
        <v>493</v>
      </c>
      <c r="D173" s="75"/>
      <c r="E173" s="76"/>
      <c r="F173" s="325"/>
      <c r="G173" s="140"/>
      <c r="H173" s="188">
        <v>800000000</v>
      </c>
      <c r="I173" s="73"/>
      <c r="J173" s="30"/>
      <c r="K173" s="30"/>
      <c r="L173" s="187"/>
    </row>
    <row r="174" spans="1:13" x14ac:dyDescent="0.25">
      <c r="A174" s="63"/>
      <c r="B174" s="64"/>
      <c r="C174" s="283" t="s">
        <v>480</v>
      </c>
      <c r="D174" s="75"/>
      <c r="E174" s="76"/>
      <c r="F174" s="325"/>
      <c r="G174" s="140"/>
      <c r="H174" s="188">
        <v>200000000</v>
      </c>
      <c r="I174" s="73"/>
      <c r="J174" s="30"/>
      <c r="K174" s="30"/>
      <c r="L174" s="187"/>
    </row>
    <row r="175" spans="1:13" x14ac:dyDescent="0.25">
      <c r="A175" s="63"/>
      <c r="B175" s="64"/>
      <c r="C175" s="283" t="s">
        <v>481</v>
      </c>
      <c r="D175" s="75"/>
      <c r="E175" s="76"/>
      <c r="F175" s="325"/>
      <c r="G175" s="140"/>
      <c r="H175" s="188">
        <v>300000000</v>
      </c>
      <c r="I175" s="73"/>
      <c r="J175" s="30"/>
      <c r="K175" s="30"/>
      <c r="L175" s="187"/>
    </row>
    <row r="176" spans="1:13" x14ac:dyDescent="0.25">
      <c r="A176" s="63"/>
      <c r="B176" s="64"/>
      <c r="C176" s="283" t="s">
        <v>482</v>
      </c>
      <c r="D176" s="75"/>
      <c r="E176" s="76"/>
      <c r="F176" s="325"/>
      <c r="G176" s="140"/>
      <c r="H176" s="188">
        <v>70000000</v>
      </c>
      <c r="I176" s="73"/>
      <c r="J176" s="30"/>
      <c r="K176" s="30"/>
      <c r="L176" s="187"/>
    </row>
    <row r="177" spans="1:13" x14ac:dyDescent="0.25">
      <c r="A177" s="63"/>
      <c r="B177" s="64"/>
      <c r="C177" s="283" t="s">
        <v>494</v>
      </c>
      <c r="D177" s="75"/>
      <c r="E177" s="76"/>
      <c r="F177" s="325"/>
      <c r="G177" s="140"/>
      <c r="H177" s="188">
        <v>10000000</v>
      </c>
      <c r="I177" s="73"/>
      <c r="J177" s="30"/>
      <c r="K177" s="30"/>
      <c r="L177" s="187"/>
    </row>
    <row r="178" spans="1:13" s="301" customFormat="1" x14ac:dyDescent="0.25">
      <c r="A178" s="63"/>
      <c r="B178" s="64"/>
      <c r="C178" s="283" t="s">
        <v>501</v>
      </c>
      <c r="D178" s="75"/>
      <c r="E178" s="76"/>
      <c r="F178" s="325"/>
      <c r="G178" s="140"/>
      <c r="H178" s="188">
        <v>28000000</v>
      </c>
      <c r="I178" s="73"/>
      <c r="J178" s="30"/>
      <c r="K178" s="30"/>
      <c r="L178" s="187"/>
      <c r="M178" s="1"/>
    </row>
    <row r="179" spans="1:13" s="301" customFormat="1" x14ac:dyDescent="0.25">
      <c r="A179" s="63"/>
      <c r="B179" s="64"/>
      <c r="C179" s="283" t="s">
        <v>546</v>
      </c>
      <c r="D179" s="75"/>
      <c r="E179" s="76"/>
      <c r="F179" s="325"/>
      <c r="G179" s="140"/>
      <c r="H179" s="188">
        <v>15000000</v>
      </c>
      <c r="I179" s="73"/>
      <c r="J179" s="30"/>
      <c r="K179" s="30"/>
      <c r="L179" s="187"/>
      <c r="M179" s="1"/>
    </row>
    <row r="180" spans="1:13" s="301" customFormat="1" x14ac:dyDescent="0.25">
      <c r="A180" s="63"/>
      <c r="B180" s="64"/>
      <c r="C180" s="283" t="s">
        <v>516</v>
      </c>
      <c r="D180" s="75"/>
      <c r="E180" s="76"/>
      <c r="F180" s="325"/>
      <c r="G180" s="140"/>
      <c r="H180" s="188">
        <v>400000000</v>
      </c>
      <c r="I180" s="73"/>
      <c r="J180" s="30"/>
      <c r="K180" s="30"/>
      <c r="L180" s="187"/>
      <c r="M180" s="1"/>
    </row>
    <row r="181" spans="1:13" x14ac:dyDescent="0.25">
      <c r="A181" s="63"/>
      <c r="B181" s="64"/>
      <c r="C181" s="162"/>
      <c r="D181" s="75"/>
      <c r="E181" s="76"/>
      <c r="F181" s="325"/>
      <c r="G181" s="140"/>
      <c r="H181" s="188"/>
      <c r="I181" s="73"/>
      <c r="J181" s="30"/>
      <c r="K181" s="30"/>
      <c r="L181" s="187"/>
    </row>
    <row r="182" spans="1:13" x14ac:dyDescent="0.25">
      <c r="A182" s="63"/>
      <c r="B182" s="64"/>
      <c r="C182" s="162" t="s">
        <v>103</v>
      </c>
      <c r="D182" s="25"/>
      <c r="E182" s="77">
        <v>10</v>
      </c>
      <c r="F182" s="325"/>
      <c r="G182" s="189">
        <v>10000000</v>
      </c>
      <c r="H182" s="188">
        <f>G182*E182</f>
        <v>100000000</v>
      </c>
      <c r="I182" s="73"/>
      <c r="J182" s="30"/>
      <c r="K182" s="30"/>
      <c r="L182" s="187"/>
    </row>
    <row r="183" spans="1:13" x14ac:dyDescent="0.25">
      <c r="A183" s="63"/>
      <c r="B183" s="58"/>
      <c r="C183" s="27" t="s">
        <v>104</v>
      </c>
      <c r="D183" s="75"/>
      <c r="E183" s="76"/>
      <c r="F183" s="325"/>
      <c r="G183" s="189"/>
      <c r="H183" s="190">
        <f>SUM(H162:H182)</f>
        <v>2899880000</v>
      </c>
      <c r="I183" s="73"/>
      <c r="J183" s="30"/>
      <c r="K183" s="30"/>
      <c r="L183" s="35"/>
    </row>
    <row r="184" spans="1:13" x14ac:dyDescent="0.25">
      <c r="A184" s="63"/>
      <c r="B184" s="58"/>
      <c r="C184" s="162" t="s">
        <v>105</v>
      </c>
      <c r="D184" s="75"/>
      <c r="E184" s="76">
        <v>1</v>
      </c>
      <c r="F184" s="325">
        <v>30</v>
      </c>
      <c r="G184" s="189">
        <v>250000</v>
      </c>
      <c r="H184" s="188">
        <f>G184*F184</f>
        <v>7500000</v>
      </c>
      <c r="I184" s="73"/>
      <c r="J184" s="30"/>
      <c r="K184" s="30"/>
      <c r="L184" s="35"/>
    </row>
    <row r="185" spans="1:13" x14ac:dyDescent="0.25">
      <c r="A185" s="130">
        <v>25</v>
      </c>
      <c r="B185" s="26">
        <v>474</v>
      </c>
      <c r="C185" s="184" t="s">
        <v>106</v>
      </c>
      <c r="D185" s="75"/>
      <c r="E185" s="76"/>
      <c r="F185" s="325"/>
      <c r="G185" s="140"/>
      <c r="H185" s="188"/>
      <c r="I185" s="73"/>
      <c r="J185" s="30"/>
      <c r="K185" s="30"/>
      <c r="L185" s="35">
        <v>0</v>
      </c>
    </row>
    <row r="186" spans="1:13" x14ac:dyDescent="0.25">
      <c r="A186" s="25">
        <v>26</v>
      </c>
      <c r="B186" s="270">
        <v>476</v>
      </c>
      <c r="C186" s="184" t="s">
        <v>107</v>
      </c>
      <c r="D186" s="75"/>
      <c r="E186" s="76"/>
      <c r="F186" s="325"/>
      <c r="G186" s="140"/>
      <c r="H186" s="52"/>
      <c r="I186" s="73"/>
      <c r="J186" s="30"/>
      <c r="K186" s="34" t="s">
        <v>18</v>
      </c>
      <c r="L186" s="187">
        <f>H213</f>
        <v>2669500000</v>
      </c>
      <c r="M186" s="54">
        <v>100000000</v>
      </c>
    </row>
    <row r="187" spans="1:13" x14ac:dyDescent="0.25">
      <c r="A187" s="88"/>
      <c r="B187" s="88"/>
      <c r="C187" s="290" t="s">
        <v>345</v>
      </c>
      <c r="D187" s="102"/>
      <c r="E187" s="241"/>
      <c r="F187" s="326"/>
      <c r="G187" s="291"/>
      <c r="H187" s="293">
        <v>12000000</v>
      </c>
      <c r="I187" s="73"/>
      <c r="J187" s="30"/>
      <c r="K187" s="30"/>
      <c r="L187" s="35"/>
    </row>
    <row r="188" spans="1:13" x14ac:dyDescent="0.25">
      <c r="A188" s="63"/>
      <c r="B188" s="63"/>
      <c r="C188" s="292" t="s">
        <v>346</v>
      </c>
      <c r="D188" s="75"/>
      <c r="E188" s="75"/>
      <c r="F188" s="211"/>
      <c r="G188" s="288"/>
      <c r="H188" s="293">
        <v>5000000</v>
      </c>
      <c r="I188" s="289"/>
      <c r="J188" s="30"/>
      <c r="K188" s="30"/>
      <c r="L188" s="35"/>
    </row>
    <row r="189" spans="1:13" x14ac:dyDescent="0.25">
      <c r="A189" s="63"/>
      <c r="B189" s="63"/>
      <c r="C189" s="294" t="s">
        <v>347</v>
      </c>
      <c r="D189" s="75"/>
      <c r="E189" s="75"/>
      <c r="F189" s="211"/>
      <c r="G189" s="288"/>
      <c r="H189" s="293">
        <v>10000000</v>
      </c>
      <c r="I189" s="289"/>
      <c r="J189" s="30"/>
      <c r="K189" s="30"/>
      <c r="L189" s="35"/>
    </row>
    <row r="190" spans="1:13" x14ac:dyDescent="0.25">
      <c r="A190" s="63"/>
      <c r="B190" s="63"/>
      <c r="C190" s="294" t="s">
        <v>348</v>
      </c>
      <c r="D190" s="75"/>
      <c r="E190" s="75"/>
      <c r="F190" s="211"/>
      <c r="G190" s="288"/>
      <c r="H190" s="293">
        <v>4000000</v>
      </c>
      <c r="I190" s="289"/>
      <c r="J190" s="30"/>
      <c r="K190" s="30"/>
      <c r="L190" s="35"/>
    </row>
    <row r="191" spans="1:13" x14ac:dyDescent="0.25">
      <c r="A191" s="63"/>
      <c r="B191" s="63"/>
      <c r="C191" s="294" t="s">
        <v>349</v>
      </c>
      <c r="D191" s="75"/>
      <c r="E191" s="75"/>
      <c r="F191" s="211"/>
      <c r="G191" s="288"/>
      <c r="H191" s="293">
        <v>10000000</v>
      </c>
      <c r="I191" s="289"/>
      <c r="J191" s="30"/>
      <c r="K191" s="30"/>
      <c r="L191" s="35"/>
    </row>
    <row r="192" spans="1:13" ht="24" x14ac:dyDescent="0.25">
      <c r="A192" s="63"/>
      <c r="B192" s="63"/>
      <c r="C192" s="294" t="s">
        <v>513</v>
      </c>
      <c r="D192" s="75"/>
      <c r="E192" s="75"/>
      <c r="F192" s="211"/>
      <c r="G192" s="288"/>
      <c r="H192" s="294" t="s">
        <v>365</v>
      </c>
      <c r="I192" s="289"/>
      <c r="J192" s="30"/>
      <c r="K192" s="30"/>
      <c r="L192" s="35"/>
    </row>
    <row r="193" spans="1:12" x14ac:dyDescent="0.25">
      <c r="A193" s="63"/>
      <c r="B193" s="63"/>
      <c r="C193" s="295" t="s">
        <v>350</v>
      </c>
      <c r="D193" s="75"/>
      <c r="E193" s="75"/>
      <c r="F193" s="211"/>
      <c r="G193" s="288"/>
      <c r="H193" s="294" t="s">
        <v>366</v>
      </c>
      <c r="I193" s="289"/>
      <c r="J193" s="30"/>
      <c r="K193" s="30"/>
      <c r="L193" s="35"/>
    </row>
    <row r="194" spans="1:12" x14ac:dyDescent="0.25">
      <c r="A194" s="63"/>
      <c r="B194" s="63"/>
      <c r="C194" s="294" t="s">
        <v>351</v>
      </c>
      <c r="D194" s="75"/>
      <c r="E194" s="75"/>
      <c r="F194" s="211"/>
      <c r="G194" s="288"/>
      <c r="H194" s="293">
        <v>60000000</v>
      </c>
      <c r="I194" s="289"/>
      <c r="J194" s="30"/>
      <c r="K194" s="30"/>
      <c r="L194" s="35"/>
    </row>
    <row r="195" spans="1:12" x14ac:dyDescent="0.25">
      <c r="A195" s="63"/>
      <c r="B195" s="63"/>
      <c r="C195" s="296" t="s">
        <v>352</v>
      </c>
      <c r="D195" s="75"/>
      <c r="E195" s="75"/>
      <c r="F195" s="211"/>
      <c r="G195" s="288"/>
      <c r="H195" s="293">
        <v>10000000</v>
      </c>
      <c r="I195" s="289"/>
      <c r="J195" s="30"/>
      <c r="K195" s="30"/>
      <c r="L195" s="35"/>
    </row>
    <row r="196" spans="1:12" x14ac:dyDescent="0.25">
      <c r="A196" s="63"/>
      <c r="B196" s="63"/>
      <c r="C196" s="294" t="s">
        <v>353</v>
      </c>
      <c r="D196" s="75"/>
      <c r="E196" s="75"/>
      <c r="F196" s="211"/>
      <c r="G196" s="288"/>
      <c r="H196" s="293">
        <v>12000000</v>
      </c>
      <c r="I196" s="289"/>
      <c r="J196" s="30"/>
      <c r="K196" s="30"/>
      <c r="L196" s="35"/>
    </row>
    <row r="197" spans="1:12" x14ac:dyDescent="0.25">
      <c r="A197" s="63"/>
      <c r="B197" s="63"/>
      <c r="C197" s="294" t="s">
        <v>354</v>
      </c>
      <c r="D197" s="75"/>
      <c r="E197" s="75"/>
      <c r="F197" s="211"/>
      <c r="G197" s="288"/>
      <c r="H197" s="293">
        <v>10500000</v>
      </c>
      <c r="I197" s="289"/>
      <c r="J197" s="30"/>
      <c r="K197" s="30"/>
      <c r="L197" s="35"/>
    </row>
    <row r="198" spans="1:12" x14ac:dyDescent="0.25">
      <c r="A198" s="63"/>
      <c r="B198" s="63"/>
      <c r="C198" s="294" t="s">
        <v>355</v>
      </c>
      <c r="D198" s="75"/>
      <c r="E198" s="75"/>
      <c r="F198" s="211"/>
      <c r="G198" s="288"/>
      <c r="H198" s="293">
        <v>12000000</v>
      </c>
      <c r="I198" s="289"/>
      <c r="J198" s="30"/>
      <c r="K198" s="30"/>
      <c r="L198" s="35"/>
    </row>
    <row r="199" spans="1:12" ht="24" x14ac:dyDescent="0.25">
      <c r="A199" s="63"/>
      <c r="B199" s="63"/>
      <c r="C199" s="294" t="s">
        <v>356</v>
      </c>
      <c r="D199" s="75"/>
      <c r="E199" s="75"/>
      <c r="F199" s="211"/>
      <c r="G199" s="288"/>
      <c r="H199" s="293">
        <v>10000000</v>
      </c>
      <c r="I199" s="289"/>
      <c r="J199" s="30"/>
      <c r="K199" s="30"/>
      <c r="L199" s="35"/>
    </row>
    <row r="200" spans="1:12" x14ac:dyDescent="0.25">
      <c r="A200" s="63"/>
      <c r="B200" s="63"/>
      <c r="C200" s="294" t="s">
        <v>357</v>
      </c>
      <c r="D200" s="75"/>
      <c r="E200" s="75"/>
      <c r="F200" s="211"/>
      <c r="G200" s="288"/>
      <c r="H200" s="293">
        <v>4000000</v>
      </c>
      <c r="I200" s="289"/>
      <c r="J200" s="30"/>
      <c r="K200" s="30"/>
      <c r="L200" s="35"/>
    </row>
    <row r="201" spans="1:12" ht="24" x14ac:dyDescent="0.25">
      <c r="A201" s="63"/>
      <c r="B201" s="63"/>
      <c r="C201" s="294" t="s">
        <v>358</v>
      </c>
      <c r="D201" s="75"/>
      <c r="E201" s="75"/>
      <c r="F201" s="211"/>
      <c r="G201" s="288"/>
      <c r="H201" s="294" t="s">
        <v>367</v>
      </c>
      <c r="I201" s="289"/>
      <c r="J201" s="30"/>
      <c r="K201" s="30"/>
      <c r="L201" s="35"/>
    </row>
    <row r="202" spans="1:12" x14ac:dyDescent="0.25">
      <c r="A202" s="63"/>
      <c r="B202" s="63"/>
      <c r="C202" s="295" t="s">
        <v>359</v>
      </c>
      <c r="D202" s="75"/>
      <c r="E202" s="75"/>
      <c r="F202" s="211"/>
      <c r="G202" s="288"/>
      <c r="H202" s="293">
        <v>100000000</v>
      </c>
      <c r="I202" s="289"/>
      <c r="J202" s="30"/>
      <c r="K202" s="30"/>
      <c r="L202" s="187"/>
    </row>
    <row r="203" spans="1:12" x14ac:dyDescent="0.25">
      <c r="A203" s="63"/>
      <c r="B203" s="63"/>
      <c r="C203" s="294" t="s">
        <v>360</v>
      </c>
      <c r="D203" s="75"/>
      <c r="E203" s="75"/>
      <c r="F203" s="211"/>
      <c r="G203" s="288"/>
      <c r="H203" s="293">
        <v>15000000</v>
      </c>
      <c r="I203" s="289"/>
      <c r="J203" s="30"/>
      <c r="K203" s="30"/>
      <c r="L203" s="187"/>
    </row>
    <row r="204" spans="1:12" x14ac:dyDescent="0.25">
      <c r="A204" s="63"/>
      <c r="B204" s="63"/>
      <c r="C204" s="294" t="s">
        <v>361</v>
      </c>
      <c r="D204" s="75"/>
      <c r="E204" s="75"/>
      <c r="F204" s="211"/>
      <c r="G204" s="288"/>
      <c r="H204" s="293">
        <v>100000000</v>
      </c>
      <c r="I204" s="289"/>
      <c r="J204" s="30"/>
      <c r="K204" s="30"/>
      <c r="L204" s="187"/>
    </row>
    <row r="205" spans="1:12" x14ac:dyDescent="0.25">
      <c r="A205" s="63"/>
      <c r="B205" s="63"/>
      <c r="C205" s="294" t="s">
        <v>362</v>
      </c>
      <c r="D205" s="75"/>
      <c r="E205" s="75"/>
      <c r="F205" s="211"/>
      <c r="G205" s="288"/>
      <c r="H205" s="293">
        <v>70000000</v>
      </c>
      <c r="I205" s="289"/>
      <c r="J205" s="30"/>
      <c r="K205" s="30"/>
      <c r="L205" s="187"/>
    </row>
    <row r="206" spans="1:12" x14ac:dyDescent="0.25">
      <c r="A206" s="63"/>
      <c r="B206" s="63"/>
      <c r="C206" s="294" t="s">
        <v>363</v>
      </c>
      <c r="D206" s="75"/>
      <c r="E206" s="75"/>
      <c r="F206" s="211"/>
      <c r="G206" s="288"/>
      <c r="H206" s="293">
        <v>50000000</v>
      </c>
      <c r="I206" s="289"/>
      <c r="J206" s="30"/>
      <c r="K206" s="30"/>
      <c r="L206" s="187"/>
    </row>
    <row r="207" spans="1:12" x14ac:dyDescent="0.25">
      <c r="A207" s="63"/>
      <c r="B207" s="63"/>
      <c r="C207" s="294" t="s">
        <v>364</v>
      </c>
      <c r="D207" s="75"/>
      <c r="E207" s="75"/>
      <c r="F207" s="211"/>
      <c r="G207" s="288"/>
      <c r="H207" s="293">
        <v>150000000</v>
      </c>
      <c r="I207" s="289"/>
      <c r="J207" s="30"/>
      <c r="K207" s="30"/>
      <c r="L207" s="187"/>
    </row>
    <row r="208" spans="1:12" x14ac:dyDescent="0.25">
      <c r="A208" s="63"/>
      <c r="B208" s="63"/>
      <c r="C208" s="162"/>
      <c r="D208" s="75"/>
      <c r="E208" s="75"/>
      <c r="F208" s="347"/>
      <c r="G208" s="349"/>
      <c r="H208" s="52"/>
      <c r="I208" s="289"/>
      <c r="J208" s="30"/>
      <c r="K208" s="30"/>
      <c r="L208" s="187"/>
    </row>
    <row r="209" spans="1:13" s="301" customFormat="1" x14ac:dyDescent="0.25">
      <c r="A209" s="63"/>
      <c r="B209" s="63"/>
      <c r="C209" s="348" t="s">
        <v>449</v>
      </c>
      <c r="D209" s="75"/>
      <c r="E209" s="346"/>
      <c r="F209" s="350">
        <v>116</v>
      </c>
      <c r="G209" s="350">
        <v>12500000</v>
      </c>
      <c r="H209" s="306">
        <f>F209*G209</f>
        <v>1450000000</v>
      </c>
      <c r="I209" s="289"/>
      <c r="J209" s="30"/>
      <c r="K209" s="30"/>
      <c r="L209" s="187"/>
      <c r="M209" s="1"/>
    </row>
    <row r="210" spans="1:13" s="301" customFormat="1" x14ac:dyDescent="0.25">
      <c r="A210" s="63"/>
      <c r="B210" s="63"/>
      <c r="C210" s="348" t="s">
        <v>450</v>
      </c>
      <c r="D210" s="75"/>
      <c r="E210" s="346"/>
      <c r="F210" s="350">
        <v>33</v>
      </c>
      <c r="G210" s="350">
        <v>12500000</v>
      </c>
      <c r="H210" s="306">
        <f>F210*G210</f>
        <v>412500000</v>
      </c>
      <c r="I210" s="289"/>
      <c r="J210" s="30"/>
      <c r="K210" s="30"/>
      <c r="L210" s="187"/>
      <c r="M210" s="1"/>
    </row>
    <row r="211" spans="1:13" s="301" customFormat="1" x14ac:dyDescent="0.25">
      <c r="A211" s="63"/>
      <c r="B211" s="63"/>
      <c r="C211" s="348" t="s">
        <v>451</v>
      </c>
      <c r="D211" s="75"/>
      <c r="E211" s="346"/>
      <c r="F211" s="350">
        <v>6</v>
      </c>
      <c r="G211" s="350">
        <v>12500000</v>
      </c>
      <c r="H211" s="306">
        <f>F211*G211</f>
        <v>75000000</v>
      </c>
      <c r="I211" s="289"/>
      <c r="J211" s="30"/>
      <c r="K211" s="30"/>
      <c r="L211" s="187"/>
      <c r="M211" s="1"/>
    </row>
    <row r="212" spans="1:13" s="301" customFormat="1" x14ac:dyDescent="0.25">
      <c r="A212" s="63"/>
      <c r="B212" s="63"/>
      <c r="C212" s="348" t="s">
        <v>452</v>
      </c>
      <c r="D212" s="75"/>
      <c r="E212" s="346"/>
      <c r="F212" s="350">
        <v>7</v>
      </c>
      <c r="G212" s="350">
        <v>12500000</v>
      </c>
      <c r="H212" s="306">
        <f>F212*G212</f>
        <v>87500000</v>
      </c>
      <c r="I212" s="289"/>
      <c r="J212" s="30"/>
      <c r="K212" s="30"/>
      <c r="L212" s="187"/>
      <c r="M212" s="1"/>
    </row>
    <row r="213" spans="1:13" x14ac:dyDescent="0.25">
      <c r="A213" s="63"/>
      <c r="B213" s="63"/>
      <c r="C213" s="27" t="s">
        <v>54</v>
      </c>
      <c r="D213" s="75"/>
      <c r="E213" s="75"/>
      <c r="F213" s="211"/>
      <c r="G213" s="288"/>
      <c r="H213" s="182">
        <f>SUM(H187:H212)</f>
        <v>2669500000</v>
      </c>
      <c r="I213" s="289"/>
      <c r="J213" s="30"/>
      <c r="K213" s="30"/>
      <c r="L213" s="187"/>
    </row>
    <row r="214" spans="1:13" ht="15" customHeight="1" x14ac:dyDescent="0.25">
      <c r="A214" s="87"/>
      <c r="B214" s="88"/>
      <c r="C214" s="184"/>
      <c r="D214" s="75"/>
      <c r="E214" s="76"/>
      <c r="F214" s="325"/>
      <c r="G214" s="140"/>
      <c r="H214" s="52"/>
      <c r="I214" s="73"/>
      <c r="J214" s="30"/>
      <c r="K214" s="34"/>
      <c r="L214" s="35"/>
    </row>
    <row r="215" spans="1:13" x14ac:dyDescent="0.25">
      <c r="A215" s="100">
        <v>27</v>
      </c>
      <c r="B215" s="45">
        <v>477</v>
      </c>
      <c r="C215" s="184" t="s">
        <v>108</v>
      </c>
      <c r="D215" s="75"/>
      <c r="E215" s="76"/>
      <c r="F215" s="325"/>
      <c r="G215" s="140"/>
      <c r="H215" s="52"/>
      <c r="I215" s="73"/>
      <c r="J215" s="30"/>
      <c r="K215" s="34" t="s">
        <v>18</v>
      </c>
      <c r="L215" s="35">
        <f>H251+H264</f>
        <v>2420000000</v>
      </c>
      <c r="M215" s="54">
        <v>500000000</v>
      </c>
    </row>
    <row r="216" spans="1:13" x14ac:dyDescent="0.25">
      <c r="A216" s="63"/>
      <c r="B216" s="58"/>
      <c r="C216" s="162" t="s">
        <v>109</v>
      </c>
      <c r="D216" s="75"/>
      <c r="E216" s="76"/>
      <c r="F216" s="325"/>
      <c r="G216" s="140"/>
      <c r="H216" s="52"/>
      <c r="I216" s="73"/>
      <c r="J216" s="30"/>
      <c r="K216" s="30"/>
      <c r="L216" s="187"/>
    </row>
    <row r="217" spans="1:13" x14ac:dyDescent="0.25">
      <c r="A217" s="63"/>
      <c r="B217" s="58"/>
      <c r="C217" s="286" t="s">
        <v>319</v>
      </c>
      <c r="D217" s="75"/>
      <c r="E217" s="76"/>
      <c r="F217" s="325"/>
      <c r="G217" s="140"/>
      <c r="H217" s="52">
        <v>50000000</v>
      </c>
      <c r="I217" s="73"/>
      <c r="J217" s="30"/>
      <c r="K217" s="30"/>
      <c r="L217" s="187"/>
    </row>
    <row r="218" spans="1:13" x14ac:dyDescent="0.25">
      <c r="A218" s="63"/>
      <c r="B218" s="58"/>
      <c r="C218" s="286" t="s">
        <v>320</v>
      </c>
      <c r="D218" s="75">
        <v>2</v>
      </c>
      <c r="E218" s="76"/>
      <c r="F218" s="325">
        <v>8000000</v>
      </c>
      <c r="G218" s="140">
        <v>40000000</v>
      </c>
      <c r="H218" s="52">
        <f>D218*F218+G218</f>
        <v>56000000</v>
      </c>
      <c r="I218" s="73"/>
      <c r="J218" s="30"/>
      <c r="K218" s="30"/>
      <c r="L218" s="187"/>
    </row>
    <row r="219" spans="1:13" x14ac:dyDescent="0.25">
      <c r="A219" s="63"/>
      <c r="B219" s="58"/>
      <c r="C219" s="286" t="s">
        <v>321</v>
      </c>
      <c r="D219" s="75">
        <v>2</v>
      </c>
      <c r="E219" s="76"/>
      <c r="F219" s="325">
        <v>8000000</v>
      </c>
      <c r="G219" s="140">
        <v>40000000</v>
      </c>
      <c r="H219" s="52">
        <f>D219*F219+G219</f>
        <v>56000000</v>
      </c>
      <c r="I219" s="73"/>
      <c r="J219" s="30"/>
      <c r="K219" s="30"/>
      <c r="L219" s="187"/>
    </row>
    <row r="220" spans="1:13" x14ac:dyDescent="0.25">
      <c r="A220" s="63"/>
      <c r="B220" s="58"/>
      <c r="C220" s="286" t="s">
        <v>335</v>
      </c>
      <c r="D220" s="75">
        <v>2</v>
      </c>
      <c r="E220" s="76"/>
      <c r="F220" s="335">
        <v>20000000</v>
      </c>
      <c r="G220" s="140"/>
      <c r="H220" s="52">
        <f>D220*F220</f>
        <v>40000000</v>
      </c>
      <c r="I220" s="73"/>
      <c r="J220" s="30"/>
      <c r="K220" s="30"/>
      <c r="L220" s="187"/>
    </row>
    <row r="221" spans="1:13" x14ac:dyDescent="0.25">
      <c r="A221" s="63"/>
      <c r="B221" s="58"/>
      <c r="C221" s="286" t="s">
        <v>334</v>
      </c>
      <c r="D221" s="75">
        <v>2</v>
      </c>
      <c r="E221" s="76"/>
      <c r="F221" s="325">
        <v>15000000</v>
      </c>
      <c r="G221" s="140">
        <v>35000000</v>
      </c>
      <c r="H221" s="52">
        <f>D221*F221+G221</f>
        <v>65000000</v>
      </c>
      <c r="I221" s="73"/>
      <c r="J221" s="30"/>
      <c r="K221" s="30"/>
      <c r="L221" s="187"/>
    </row>
    <row r="222" spans="1:13" x14ac:dyDescent="0.25">
      <c r="A222" s="63"/>
      <c r="B222" s="58"/>
      <c r="C222" s="283" t="s">
        <v>112</v>
      </c>
      <c r="D222" s="75">
        <v>2</v>
      </c>
      <c r="E222" s="76"/>
      <c r="F222" s="325">
        <v>28000000</v>
      </c>
      <c r="G222" s="140">
        <v>35000000</v>
      </c>
      <c r="H222" s="52">
        <f>D222*F222+G222</f>
        <v>91000000</v>
      </c>
      <c r="I222" s="73"/>
      <c r="J222" s="30"/>
      <c r="K222" s="30"/>
      <c r="L222" s="187"/>
    </row>
    <row r="223" spans="1:13" x14ac:dyDescent="0.25">
      <c r="A223" s="63"/>
      <c r="B223" s="58"/>
      <c r="C223" s="283" t="s">
        <v>343</v>
      </c>
      <c r="D223" s="75"/>
      <c r="E223" s="76"/>
      <c r="F223" s="325"/>
      <c r="G223" s="140"/>
      <c r="H223" s="52">
        <v>150000000</v>
      </c>
      <c r="I223" s="73"/>
      <c r="J223" s="30"/>
      <c r="K223" s="30"/>
      <c r="L223" s="187"/>
    </row>
    <row r="224" spans="1:13" s="301" customFormat="1" x14ac:dyDescent="0.25">
      <c r="A224" s="63"/>
      <c r="B224" s="58"/>
      <c r="C224" s="283" t="s">
        <v>377</v>
      </c>
      <c r="D224" s="75"/>
      <c r="E224" s="76"/>
      <c r="F224" s="325">
        <v>15000000</v>
      </c>
      <c r="G224" s="140">
        <v>30000000</v>
      </c>
      <c r="H224" s="52">
        <f>F224+G224</f>
        <v>45000000</v>
      </c>
      <c r="I224" s="73"/>
      <c r="J224" s="30"/>
      <c r="K224" s="30"/>
      <c r="L224" s="187"/>
      <c r="M224" s="1"/>
    </row>
    <row r="225" spans="1:13" s="301" customFormat="1" x14ac:dyDescent="0.25">
      <c r="A225" s="63"/>
      <c r="B225" s="58"/>
      <c r="C225" s="300" t="s">
        <v>376</v>
      </c>
      <c r="D225" s="75"/>
      <c r="E225" s="76"/>
      <c r="F225" s="325">
        <v>15000000</v>
      </c>
      <c r="G225" s="140">
        <v>30000000</v>
      </c>
      <c r="H225" s="52">
        <f>F225+G225</f>
        <v>45000000</v>
      </c>
      <c r="I225" s="73"/>
      <c r="J225" s="30"/>
      <c r="K225" s="30"/>
      <c r="L225" s="187"/>
      <c r="M225" s="1"/>
    </row>
    <row r="226" spans="1:13" s="301" customFormat="1" x14ac:dyDescent="0.25">
      <c r="A226" s="63"/>
      <c r="B226" s="58"/>
      <c r="C226" s="283" t="s">
        <v>116</v>
      </c>
      <c r="D226" s="75">
        <v>2</v>
      </c>
      <c r="E226" s="76"/>
      <c r="F226" s="325">
        <v>10150000</v>
      </c>
      <c r="G226" s="140"/>
      <c r="H226" s="52">
        <f>D226*F226</f>
        <v>20300000</v>
      </c>
      <c r="I226" s="73"/>
      <c r="J226" s="30"/>
      <c r="K226" s="30"/>
      <c r="L226" s="187"/>
      <c r="M226" s="1"/>
    </row>
    <row r="227" spans="1:13" x14ac:dyDescent="0.25">
      <c r="A227" s="63"/>
      <c r="B227" s="159"/>
      <c r="C227" s="283" t="s">
        <v>110</v>
      </c>
      <c r="D227" s="75"/>
      <c r="E227" s="76"/>
      <c r="F227" s="325"/>
      <c r="G227" s="140"/>
      <c r="H227" s="52">
        <v>30000000</v>
      </c>
      <c r="I227" s="73"/>
      <c r="J227" s="30"/>
      <c r="K227" s="30"/>
      <c r="L227" s="191"/>
    </row>
    <row r="228" spans="1:13" x14ac:dyDescent="0.25">
      <c r="A228" s="63"/>
      <c r="B228" s="159"/>
      <c r="C228" s="283" t="s">
        <v>111</v>
      </c>
      <c r="D228" s="75"/>
      <c r="E228" s="76"/>
      <c r="F228" s="325"/>
      <c r="G228" s="140"/>
      <c r="H228" s="52">
        <v>30000000</v>
      </c>
      <c r="I228" s="73"/>
      <c r="J228" s="30"/>
      <c r="K228" s="30"/>
      <c r="L228" s="191"/>
    </row>
    <row r="229" spans="1:13" s="301" customFormat="1" x14ac:dyDescent="0.25">
      <c r="A229" s="63"/>
      <c r="B229" s="159"/>
      <c r="C229" s="283" t="s">
        <v>432</v>
      </c>
      <c r="D229" s="75"/>
      <c r="E229" s="76"/>
      <c r="F229" s="325"/>
      <c r="G229" s="140"/>
      <c r="H229" s="52">
        <v>40000000</v>
      </c>
      <c r="I229" s="73"/>
      <c r="J229" s="30"/>
      <c r="K229" s="30"/>
      <c r="L229" s="191"/>
      <c r="M229" s="1"/>
    </row>
    <row r="230" spans="1:13" s="301" customFormat="1" x14ac:dyDescent="0.25">
      <c r="A230" s="63"/>
      <c r="B230" s="159"/>
      <c r="C230" s="283" t="s">
        <v>433</v>
      </c>
      <c r="D230" s="75"/>
      <c r="E230" s="76"/>
      <c r="F230" s="325"/>
      <c r="G230" s="140"/>
      <c r="H230" s="52">
        <v>40000000</v>
      </c>
      <c r="I230" s="73"/>
      <c r="J230" s="30"/>
      <c r="K230" s="30"/>
      <c r="L230" s="191"/>
      <c r="M230" s="1"/>
    </row>
    <row r="231" spans="1:13" s="301" customFormat="1" x14ac:dyDescent="0.25">
      <c r="A231" s="63"/>
      <c r="B231" s="159"/>
      <c r="C231" s="283" t="s">
        <v>434</v>
      </c>
      <c r="D231" s="75"/>
      <c r="E231" s="76"/>
      <c r="F231" s="325"/>
      <c r="G231" s="140"/>
      <c r="H231" s="52">
        <v>40000000</v>
      </c>
      <c r="I231" s="73"/>
      <c r="J231" s="30"/>
      <c r="K231" s="30"/>
      <c r="L231" s="191"/>
      <c r="M231" s="1"/>
    </row>
    <row r="232" spans="1:13" s="301" customFormat="1" x14ac:dyDescent="0.25">
      <c r="A232" s="63"/>
      <c r="B232" s="159"/>
      <c r="C232" s="283" t="s">
        <v>435</v>
      </c>
      <c r="D232" s="75"/>
      <c r="E232" s="76"/>
      <c r="F232" s="325"/>
      <c r="G232" s="140"/>
      <c r="H232" s="52">
        <v>40000000</v>
      </c>
      <c r="I232" s="73"/>
      <c r="J232" s="30"/>
      <c r="K232" s="30"/>
      <c r="L232" s="191"/>
      <c r="M232" s="1"/>
    </row>
    <row r="233" spans="1:13" s="301" customFormat="1" x14ac:dyDescent="0.25">
      <c r="A233" s="63"/>
      <c r="B233" s="159"/>
      <c r="C233" s="283" t="s">
        <v>436</v>
      </c>
      <c r="D233" s="75"/>
      <c r="E233" s="76"/>
      <c r="F233" s="325"/>
      <c r="G233" s="140"/>
      <c r="H233" s="52">
        <v>40000000</v>
      </c>
      <c r="I233" s="73"/>
      <c r="J233" s="30"/>
      <c r="K233" s="30"/>
      <c r="L233" s="191"/>
      <c r="M233" s="1"/>
    </row>
    <row r="234" spans="1:13" s="301" customFormat="1" x14ac:dyDescent="0.25">
      <c r="A234" s="63"/>
      <c r="B234" s="159"/>
      <c r="C234" s="283" t="s">
        <v>437</v>
      </c>
      <c r="D234" s="75"/>
      <c r="E234" s="76"/>
      <c r="F234" s="325"/>
      <c r="G234" s="140"/>
      <c r="H234" s="52">
        <v>40000000</v>
      </c>
      <c r="I234" s="73"/>
      <c r="J234" s="30"/>
      <c r="K234" s="30"/>
      <c r="L234" s="191"/>
      <c r="M234" s="1"/>
    </row>
    <row r="235" spans="1:13" s="301" customFormat="1" x14ac:dyDescent="0.25">
      <c r="A235" s="63"/>
      <c r="B235" s="159"/>
      <c r="C235" s="283" t="s">
        <v>438</v>
      </c>
      <c r="D235" s="75"/>
      <c r="E235" s="76"/>
      <c r="F235" s="325"/>
      <c r="G235" s="140"/>
      <c r="H235" s="52">
        <v>40000000</v>
      </c>
      <c r="I235" s="73"/>
      <c r="J235" s="30"/>
      <c r="K235" s="30"/>
      <c r="L235" s="191"/>
      <c r="M235" s="1"/>
    </row>
    <row r="236" spans="1:13" s="301" customFormat="1" x14ac:dyDescent="0.25">
      <c r="A236" s="63"/>
      <c r="B236" s="159"/>
      <c r="C236" s="283" t="s">
        <v>439</v>
      </c>
      <c r="D236" s="75"/>
      <c r="E236" s="76"/>
      <c r="F236" s="325"/>
      <c r="G236" s="140"/>
      <c r="H236" s="52">
        <v>40000000</v>
      </c>
      <c r="I236" s="73"/>
      <c r="J236" s="30"/>
      <c r="K236" s="30"/>
      <c r="L236" s="191"/>
      <c r="M236" s="1"/>
    </row>
    <row r="237" spans="1:13" s="301" customFormat="1" x14ac:dyDescent="0.25">
      <c r="A237" s="63"/>
      <c r="B237" s="159"/>
      <c r="C237" s="283" t="s">
        <v>114</v>
      </c>
      <c r="D237" s="75"/>
      <c r="E237" s="76"/>
      <c r="F237" s="325"/>
      <c r="G237" s="140"/>
      <c r="H237" s="52">
        <v>30000000</v>
      </c>
      <c r="I237" s="73"/>
      <c r="J237" s="30"/>
      <c r="K237" s="30"/>
      <c r="L237" s="191"/>
      <c r="M237" s="1"/>
    </row>
    <row r="238" spans="1:13" s="301" customFormat="1" x14ac:dyDescent="0.25">
      <c r="A238" s="63"/>
      <c r="B238" s="159"/>
      <c r="C238" s="283" t="s">
        <v>543</v>
      </c>
      <c r="D238" s="75"/>
      <c r="E238" s="76"/>
      <c r="F238" s="325"/>
      <c r="G238" s="140"/>
      <c r="H238" s="52"/>
      <c r="I238" s="73"/>
      <c r="J238" s="30"/>
      <c r="K238" s="30"/>
      <c r="L238" s="191"/>
      <c r="M238" s="1"/>
    </row>
    <row r="239" spans="1:13" s="301" customFormat="1" x14ac:dyDescent="0.25">
      <c r="A239" s="63"/>
      <c r="B239" s="159"/>
      <c r="C239" s="283" t="s">
        <v>465</v>
      </c>
      <c r="D239" s="75"/>
      <c r="E239" s="76"/>
      <c r="F239" s="325"/>
      <c r="G239" s="140"/>
      <c r="H239" s="52">
        <v>100000000</v>
      </c>
      <c r="I239" s="73"/>
      <c r="J239" s="30"/>
      <c r="K239" s="30"/>
      <c r="L239" s="191"/>
      <c r="M239" s="1"/>
    </row>
    <row r="240" spans="1:13" s="301" customFormat="1" x14ac:dyDescent="0.25">
      <c r="A240" s="63"/>
      <c r="B240" s="159"/>
      <c r="C240" s="283" t="s">
        <v>466</v>
      </c>
      <c r="D240" s="75"/>
      <c r="E240" s="76"/>
      <c r="F240" s="325"/>
      <c r="G240" s="140"/>
      <c r="H240" s="52">
        <v>200000000</v>
      </c>
      <c r="I240" s="73"/>
      <c r="J240" s="30"/>
      <c r="K240" s="30"/>
      <c r="L240" s="191"/>
      <c r="M240" s="1"/>
    </row>
    <row r="241" spans="1:13" s="301" customFormat="1" x14ac:dyDescent="0.25">
      <c r="A241" s="63"/>
      <c r="B241" s="159"/>
      <c r="C241" s="283" t="s">
        <v>467</v>
      </c>
      <c r="D241" s="75"/>
      <c r="E241" s="76"/>
      <c r="F241" s="325"/>
      <c r="G241" s="140"/>
      <c r="H241" s="52">
        <v>200000000</v>
      </c>
      <c r="I241" s="73"/>
      <c r="J241" s="30"/>
      <c r="K241" s="30"/>
      <c r="L241" s="191"/>
      <c r="M241" s="1"/>
    </row>
    <row r="242" spans="1:13" s="301" customFormat="1" x14ac:dyDescent="0.25">
      <c r="A242" s="63"/>
      <c r="B242" s="159"/>
      <c r="C242" s="283" t="s">
        <v>476</v>
      </c>
      <c r="D242" s="361"/>
      <c r="E242" s="362"/>
      <c r="F242" s="363"/>
      <c r="G242" s="364"/>
      <c r="H242" s="365">
        <v>50000000</v>
      </c>
      <c r="I242" s="73"/>
      <c r="J242" s="30"/>
      <c r="K242" s="30"/>
      <c r="L242" s="191"/>
      <c r="M242" s="1"/>
    </row>
    <row r="243" spans="1:13" s="301" customFormat="1" x14ac:dyDescent="0.25">
      <c r="A243" s="63"/>
      <c r="B243" s="159"/>
      <c r="C243" s="283" t="s">
        <v>477</v>
      </c>
      <c r="D243" s="366"/>
      <c r="E243" s="367"/>
      <c r="F243" s="368"/>
      <c r="G243" s="369"/>
      <c r="H243" s="365">
        <v>50000000</v>
      </c>
      <c r="I243" s="73"/>
      <c r="J243" s="30"/>
      <c r="K243" s="30"/>
      <c r="L243" s="191"/>
      <c r="M243" s="1"/>
    </row>
    <row r="244" spans="1:13" x14ac:dyDescent="0.25">
      <c r="A244" s="63"/>
      <c r="B244" s="159"/>
      <c r="C244" s="283" t="s">
        <v>497</v>
      </c>
      <c r="D244" s="75"/>
      <c r="E244" s="76"/>
      <c r="F244" s="325"/>
      <c r="G244" s="140"/>
      <c r="H244" s="52">
        <v>100000000</v>
      </c>
      <c r="I244" s="73"/>
      <c r="J244" s="30"/>
      <c r="K244" s="30"/>
      <c r="L244" s="191"/>
    </row>
    <row r="245" spans="1:13" s="301" customFormat="1" x14ac:dyDescent="0.25">
      <c r="A245" s="63"/>
      <c r="B245" s="159"/>
      <c r="C245" s="283" t="s">
        <v>115</v>
      </c>
      <c r="D245" s="75"/>
      <c r="E245" s="76"/>
      <c r="F245" s="325"/>
      <c r="G245" s="140"/>
      <c r="H245" s="52">
        <v>100000000</v>
      </c>
      <c r="I245" s="73"/>
      <c r="J245" s="30"/>
      <c r="K245" s="30"/>
      <c r="L245" s="191"/>
      <c r="M245" s="1"/>
    </row>
    <row r="246" spans="1:13" x14ac:dyDescent="0.25">
      <c r="A246" s="63"/>
      <c r="B246" s="159"/>
      <c r="C246" s="162" t="s">
        <v>113</v>
      </c>
      <c r="D246" s="75"/>
      <c r="E246" s="76"/>
      <c r="F246" s="325"/>
      <c r="G246" s="140"/>
      <c r="H246" s="52">
        <v>50000000</v>
      </c>
      <c r="I246" s="73"/>
      <c r="J246" s="30"/>
      <c r="K246" s="30"/>
      <c r="L246" s="191"/>
    </row>
    <row r="247" spans="1:13" x14ac:dyDescent="0.25">
      <c r="A247" s="63"/>
      <c r="B247" s="159"/>
      <c r="C247" s="162" t="s">
        <v>542</v>
      </c>
      <c r="D247" s="75"/>
      <c r="E247" s="76"/>
      <c r="F247" s="325"/>
      <c r="G247" s="140"/>
      <c r="H247" s="52">
        <v>250000000</v>
      </c>
      <c r="I247" s="73"/>
      <c r="J247" s="30"/>
      <c r="K247" s="30"/>
      <c r="L247" s="191"/>
    </row>
    <row r="248" spans="1:13" x14ac:dyDescent="0.25">
      <c r="A248" s="63"/>
      <c r="B248" s="159"/>
      <c r="C248" s="162" t="s">
        <v>545</v>
      </c>
      <c r="D248" s="75"/>
      <c r="E248" s="76"/>
      <c r="F248" s="325"/>
      <c r="G248" s="140"/>
      <c r="H248" s="52">
        <v>50000000</v>
      </c>
      <c r="I248" s="73"/>
      <c r="J248" s="30"/>
      <c r="K248" s="30"/>
      <c r="L248" s="191"/>
    </row>
    <row r="249" spans="1:13" x14ac:dyDescent="0.25">
      <c r="A249" s="63"/>
      <c r="B249" s="159"/>
      <c r="C249" s="162" t="s">
        <v>544</v>
      </c>
      <c r="D249" s="75"/>
      <c r="E249" s="76"/>
      <c r="F249" s="325"/>
      <c r="G249" s="140"/>
      <c r="H249" s="52"/>
      <c r="I249" s="73"/>
      <c r="J249" s="30"/>
      <c r="K249" s="30"/>
      <c r="L249" s="191"/>
    </row>
    <row r="250" spans="1:13" x14ac:dyDescent="0.25">
      <c r="A250" s="63"/>
      <c r="B250" s="159"/>
      <c r="C250" s="2"/>
      <c r="D250" s="2"/>
      <c r="E250" s="2"/>
      <c r="F250" s="337"/>
      <c r="G250" s="2"/>
      <c r="H250" s="2"/>
      <c r="I250" s="73"/>
      <c r="J250" s="30"/>
      <c r="K250" s="30"/>
      <c r="L250" s="191"/>
    </row>
    <row r="251" spans="1:13" x14ac:dyDescent="0.25">
      <c r="A251" s="63"/>
      <c r="B251" s="159"/>
      <c r="C251" s="27" t="s">
        <v>117</v>
      </c>
      <c r="D251" s="75"/>
      <c r="E251" s="76"/>
      <c r="F251" s="325"/>
      <c r="G251" s="140"/>
      <c r="H251" s="182">
        <f>SUM(H227:K250)</f>
        <v>1560000000</v>
      </c>
      <c r="I251" s="73"/>
      <c r="J251" s="30"/>
      <c r="K251" s="30"/>
      <c r="L251" s="182"/>
    </row>
    <row r="252" spans="1:13" x14ac:dyDescent="0.25">
      <c r="A252" s="63"/>
      <c r="B252" s="159"/>
      <c r="C252" s="27" t="s">
        <v>118</v>
      </c>
      <c r="D252" s="75"/>
      <c r="E252" s="76"/>
      <c r="F252" s="325"/>
      <c r="G252" s="140"/>
      <c r="H252" s="182"/>
      <c r="I252" s="73"/>
      <c r="J252" s="30"/>
      <c r="K252" s="30"/>
      <c r="L252" s="182"/>
    </row>
    <row r="253" spans="1:13" x14ac:dyDescent="0.25">
      <c r="A253" s="63"/>
      <c r="B253" s="159"/>
      <c r="C253" s="283" t="s">
        <v>337</v>
      </c>
      <c r="D253" s="75"/>
      <c r="E253" s="76"/>
      <c r="F253" s="325"/>
      <c r="G253" s="140"/>
      <c r="H253" s="52">
        <v>41000000</v>
      </c>
      <c r="I253" s="73"/>
      <c r="J253" s="30"/>
      <c r="K253" s="30"/>
      <c r="L253" s="182"/>
    </row>
    <row r="254" spans="1:13" x14ac:dyDescent="0.25">
      <c r="A254" s="63"/>
      <c r="B254" s="159"/>
      <c r="C254" s="283" t="s">
        <v>338</v>
      </c>
      <c r="D254" s="75"/>
      <c r="E254" s="76"/>
      <c r="F254" s="325"/>
      <c r="G254" s="140"/>
      <c r="H254" s="52">
        <v>9000000</v>
      </c>
      <c r="I254" s="73"/>
      <c r="J254" s="30"/>
      <c r="K254" s="30"/>
      <c r="L254" s="182"/>
    </row>
    <row r="255" spans="1:13" x14ac:dyDescent="0.25">
      <c r="A255" s="63"/>
      <c r="B255" s="159"/>
      <c r="C255" s="162" t="s">
        <v>119</v>
      </c>
      <c r="D255" s="75"/>
      <c r="E255" s="76"/>
      <c r="F255" s="325"/>
      <c r="G255" s="140"/>
      <c r="H255" s="134">
        <v>50000000</v>
      </c>
      <c r="I255" s="73"/>
      <c r="J255" s="30"/>
      <c r="K255" s="30"/>
      <c r="L255" s="192"/>
    </row>
    <row r="256" spans="1:13" x14ac:dyDescent="0.25">
      <c r="A256" s="63"/>
      <c r="B256" s="159"/>
      <c r="C256" s="162" t="s">
        <v>120</v>
      </c>
      <c r="D256" s="75"/>
      <c r="E256" s="76"/>
      <c r="F256" s="325"/>
      <c r="G256" s="140"/>
      <c r="H256" s="134">
        <v>60000000</v>
      </c>
      <c r="I256" s="73"/>
      <c r="J256" s="30"/>
      <c r="K256" s="30"/>
      <c r="L256" s="192"/>
    </row>
    <row r="257" spans="1:13" x14ac:dyDescent="0.25">
      <c r="A257" s="63"/>
      <c r="B257" s="159"/>
      <c r="C257" s="162" t="s">
        <v>509</v>
      </c>
      <c r="D257" s="75"/>
      <c r="E257" s="76"/>
      <c r="F257" s="325"/>
      <c r="G257" s="140"/>
      <c r="H257" s="134">
        <v>350000000</v>
      </c>
      <c r="I257" s="73"/>
      <c r="J257" s="30"/>
      <c r="K257" s="30"/>
      <c r="L257" s="192"/>
    </row>
    <row r="258" spans="1:13" x14ac:dyDescent="0.25">
      <c r="A258" s="63"/>
      <c r="B258" s="159"/>
      <c r="C258" s="162" t="s">
        <v>121</v>
      </c>
      <c r="D258" s="75"/>
      <c r="E258" s="76"/>
      <c r="F258" s="325"/>
      <c r="G258" s="140"/>
      <c r="H258" s="134">
        <v>25000000</v>
      </c>
      <c r="I258" s="73"/>
      <c r="J258" s="30"/>
      <c r="K258" s="30"/>
      <c r="L258" s="192"/>
    </row>
    <row r="259" spans="1:13" x14ac:dyDescent="0.25">
      <c r="A259" s="63"/>
      <c r="B259" s="159"/>
      <c r="C259" s="162" t="s">
        <v>122</v>
      </c>
      <c r="D259" s="75"/>
      <c r="E259" s="76"/>
      <c r="F259" s="325"/>
      <c r="G259" s="140"/>
      <c r="H259" s="134">
        <v>20000000</v>
      </c>
      <c r="I259" s="73"/>
      <c r="J259" s="30"/>
      <c r="K259" s="30"/>
      <c r="L259" s="192"/>
    </row>
    <row r="260" spans="1:13" x14ac:dyDescent="0.25">
      <c r="A260" s="63"/>
      <c r="B260" s="159"/>
      <c r="C260" s="162" t="s">
        <v>123</v>
      </c>
      <c r="D260" s="75"/>
      <c r="E260" s="76"/>
      <c r="F260" s="325"/>
      <c r="G260" s="140"/>
      <c r="H260" s="134">
        <v>200000000</v>
      </c>
      <c r="I260" s="73"/>
      <c r="J260" s="30"/>
      <c r="K260" s="30"/>
      <c r="L260" s="192"/>
    </row>
    <row r="261" spans="1:13" x14ac:dyDescent="0.25">
      <c r="A261" s="63"/>
      <c r="B261" s="159"/>
      <c r="C261" s="162" t="s">
        <v>124</v>
      </c>
      <c r="D261" s="75"/>
      <c r="E261" s="76"/>
      <c r="F261" s="325"/>
      <c r="G261" s="140"/>
      <c r="H261" s="134">
        <v>40000000</v>
      </c>
      <c r="I261" s="73"/>
      <c r="J261" s="30"/>
      <c r="K261" s="30"/>
      <c r="L261" s="192"/>
    </row>
    <row r="262" spans="1:13" x14ac:dyDescent="0.25">
      <c r="A262" s="63"/>
      <c r="B262" s="159"/>
      <c r="C262" s="162" t="s">
        <v>125</v>
      </c>
      <c r="D262" s="75"/>
      <c r="E262" s="76"/>
      <c r="F262" s="325"/>
      <c r="G262" s="140"/>
      <c r="H262" s="134">
        <v>15000000</v>
      </c>
      <c r="I262" s="73"/>
      <c r="J262" s="30"/>
      <c r="K262" s="30"/>
      <c r="L262" s="192"/>
    </row>
    <row r="263" spans="1:13" x14ac:dyDescent="0.25">
      <c r="A263" s="63"/>
      <c r="B263" s="159"/>
      <c r="C263" s="162" t="s">
        <v>126</v>
      </c>
      <c r="D263" s="75"/>
      <c r="E263" s="76"/>
      <c r="F263" s="325"/>
      <c r="G263" s="140"/>
      <c r="H263" s="134">
        <v>50000000</v>
      </c>
      <c r="I263" s="73"/>
      <c r="J263" s="30"/>
      <c r="K263" s="30"/>
      <c r="L263" s="192"/>
    </row>
    <row r="264" spans="1:13" s="197" customFormat="1" ht="12.75" x14ac:dyDescent="0.2">
      <c r="A264" s="63"/>
      <c r="B264" s="58"/>
      <c r="C264" s="184" t="s">
        <v>127</v>
      </c>
      <c r="D264" s="193"/>
      <c r="E264" s="97"/>
      <c r="F264" s="327"/>
      <c r="G264" s="194"/>
      <c r="H264" s="195">
        <f>SUM(H253:H263)</f>
        <v>860000000</v>
      </c>
      <c r="I264" s="73"/>
      <c r="J264" s="30"/>
      <c r="K264" s="30"/>
      <c r="L264" s="196"/>
      <c r="M264" s="1"/>
    </row>
    <row r="265" spans="1:13" x14ac:dyDescent="0.25">
      <c r="A265" s="63">
        <v>28</v>
      </c>
      <c r="B265" s="64">
        <v>479</v>
      </c>
      <c r="C265" s="184" t="s">
        <v>128</v>
      </c>
      <c r="D265" s="193"/>
      <c r="E265" s="97"/>
      <c r="F265" s="327"/>
      <c r="G265" s="194"/>
      <c r="H265" s="182"/>
      <c r="I265" s="73"/>
      <c r="J265" s="30"/>
      <c r="K265" s="30"/>
      <c r="L265" s="198" t="s">
        <v>129</v>
      </c>
      <c r="M265" s="199" t="s">
        <v>129</v>
      </c>
    </row>
    <row r="266" spans="1:13" x14ac:dyDescent="0.25">
      <c r="A266" s="63">
        <v>29</v>
      </c>
      <c r="B266" s="64">
        <v>482</v>
      </c>
      <c r="C266" s="184" t="s">
        <v>130</v>
      </c>
      <c r="D266" s="75"/>
      <c r="E266" s="76"/>
      <c r="F266" s="325"/>
      <c r="G266" s="140"/>
      <c r="H266" s="52"/>
      <c r="I266" s="73"/>
      <c r="J266" s="30"/>
      <c r="K266" s="34" t="s">
        <v>18</v>
      </c>
      <c r="L266" s="187">
        <f>H267</f>
        <v>318637000</v>
      </c>
      <c r="M266" s="54">
        <v>200000000</v>
      </c>
    </row>
    <row r="267" spans="1:13" x14ac:dyDescent="0.25">
      <c r="A267" s="63"/>
      <c r="B267" s="58"/>
      <c r="C267" s="162" t="s">
        <v>131</v>
      </c>
      <c r="D267" s="75"/>
      <c r="E267" s="76"/>
      <c r="F267" s="325"/>
      <c r="G267" s="140"/>
      <c r="H267" s="52">
        <v>318637000</v>
      </c>
      <c r="I267" s="73"/>
      <c r="J267" s="30"/>
      <c r="K267" s="39"/>
      <c r="L267" s="200"/>
    </row>
    <row r="268" spans="1:13" x14ac:dyDescent="0.25">
      <c r="A268" s="100">
        <v>30</v>
      </c>
      <c r="B268" s="45">
        <v>483</v>
      </c>
      <c r="C268" s="27" t="s">
        <v>132</v>
      </c>
      <c r="D268" s="38"/>
      <c r="E268" s="39"/>
      <c r="F268" s="325"/>
      <c r="G268" s="140"/>
      <c r="H268" s="52"/>
      <c r="I268" s="73"/>
      <c r="J268" s="30"/>
      <c r="K268" s="34" t="s">
        <v>18</v>
      </c>
      <c r="L268" s="187">
        <f>H316</f>
        <v>3711000000</v>
      </c>
      <c r="M268" s="54">
        <v>1400000000</v>
      </c>
    </row>
    <row r="269" spans="1:13" x14ac:dyDescent="0.25">
      <c r="A269" s="63"/>
      <c r="B269" s="64"/>
      <c r="C269" s="283" t="s">
        <v>300</v>
      </c>
      <c r="D269" s="38"/>
      <c r="E269" s="39"/>
      <c r="F269" s="325"/>
      <c r="G269" s="140"/>
      <c r="H269" s="52">
        <v>310000000</v>
      </c>
      <c r="I269" s="73"/>
      <c r="J269" s="30"/>
      <c r="K269" s="34"/>
      <c r="L269" s="187"/>
      <c r="M269" s="186"/>
    </row>
    <row r="270" spans="1:13" x14ac:dyDescent="0.25">
      <c r="A270" s="63"/>
      <c r="B270" s="64"/>
      <c r="C270" s="283" t="s">
        <v>316</v>
      </c>
      <c r="D270" s="38"/>
      <c r="E270" s="39"/>
      <c r="F270" s="325"/>
      <c r="G270" s="140"/>
      <c r="H270" s="52">
        <v>30000000</v>
      </c>
      <c r="I270" s="73"/>
      <c r="J270" s="30"/>
      <c r="K270" s="34"/>
      <c r="L270" s="187"/>
      <c r="M270" s="186"/>
    </row>
    <row r="271" spans="1:13" x14ac:dyDescent="0.25">
      <c r="A271" s="63"/>
      <c r="B271" s="64"/>
      <c r="C271" s="283" t="s">
        <v>333</v>
      </c>
      <c r="D271" s="38"/>
      <c r="E271" s="39"/>
      <c r="F271" s="325"/>
      <c r="G271" s="140"/>
      <c r="H271" s="52">
        <v>18000000</v>
      </c>
      <c r="I271" s="73"/>
      <c r="J271" s="30"/>
      <c r="K271" s="34"/>
      <c r="L271" s="187"/>
      <c r="M271" s="186"/>
    </row>
    <row r="272" spans="1:13" x14ac:dyDescent="0.25">
      <c r="A272" s="63"/>
      <c r="B272" s="64"/>
      <c r="C272" s="283" t="s">
        <v>318</v>
      </c>
      <c r="D272" s="38"/>
      <c r="E272" s="39"/>
      <c r="F272" s="325"/>
      <c r="G272" s="140"/>
      <c r="H272" s="52">
        <v>146000000</v>
      </c>
      <c r="I272" s="73"/>
      <c r="J272" s="30"/>
      <c r="K272" s="34"/>
      <c r="L272" s="187"/>
      <c r="M272" s="186"/>
    </row>
    <row r="273" spans="1:13" x14ac:dyDescent="0.25">
      <c r="A273" s="63"/>
      <c r="B273" s="64"/>
      <c r="C273" s="283" t="s">
        <v>323</v>
      </c>
      <c r="D273" s="38"/>
      <c r="E273" s="39"/>
      <c r="F273" s="325"/>
      <c r="G273" s="140"/>
      <c r="H273" s="52">
        <v>48000000</v>
      </c>
      <c r="I273" s="73"/>
      <c r="J273" s="30"/>
      <c r="K273" s="34"/>
      <c r="L273" s="187"/>
      <c r="M273" s="186"/>
    </row>
    <row r="274" spans="1:13" x14ac:dyDescent="0.25">
      <c r="A274" s="63"/>
      <c r="B274" s="64"/>
      <c r="C274" s="283" t="s">
        <v>336</v>
      </c>
      <c r="D274" s="38"/>
      <c r="E274" s="39"/>
      <c r="F274" s="325"/>
      <c r="G274" s="140"/>
      <c r="H274" s="52">
        <v>45000000</v>
      </c>
      <c r="I274" s="73"/>
      <c r="J274" s="30"/>
      <c r="K274" s="34"/>
      <c r="L274" s="187"/>
      <c r="M274" s="186"/>
    </row>
    <row r="275" spans="1:13" x14ac:dyDescent="0.25">
      <c r="A275" s="63"/>
      <c r="B275" s="64"/>
      <c r="C275" s="283" t="s">
        <v>340</v>
      </c>
      <c r="D275" s="38"/>
      <c r="E275" s="39"/>
      <c r="F275" s="325"/>
      <c r="G275" s="140"/>
      <c r="H275" s="52">
        <v>63000000</v>
      </c>
      <c r="I275" s="73"/>
      <c r="J275" s="30"/>
      <c r="K275" s="34"/>
      <c r="L275" s="187"/>
      <c r="M275" s="186"/>
    </row>
    <row r="276" spans="1:13" x14ac:dyDescent="0.25">
      <c r="A276" s="63"/>
      <c r="B276" s="64"/>
      <c r="C276" s="283" t="s">
        <v>342</v>
      </c>
      <c r="D276" s="38"/>
      <c r="E276" s="39"/>
      <c r="F276" s="325"/>
      <c r="G276" s="140"/>
      <c r="H276" s="52">
        <v>50000000</v>
      </c>
      <c r="I276" s="73"/>
      <c r="J276" s="30"/>
      <c r="K276" s="34"/>
      <c r="L276" s="187"/>
      <c r="M276" s="186"/>
    </row>
    <row r="277" spans="1:13" s="301" customFormat="1" x14ac:dyDescent="0.25">
      <c r="A277" s="63"/>
      <c r="B277" s="64"/>
      <c r="C277" s="283" t="s">
        <v>378</v>
      </c>
      <c r="D277" s="38"/>
      <c r="E277" s="39"/>
      <c r="F277" s="325"/>
      <c r="G277" s="140"/>
      <c r="H277" s="52">
        <v>40000000</v>
      </c>
      <c r="I277" s="73"/>
      <c r="J277" s="30"/>
      <c r="K277" s="34"/>
      <c r="L277" s="187"/>
      <c r="M277" s="186"/>
    </row>
    <row r="278" spans="1:13" s="301" customFormat="1" x14ac:dyDescent="0.25">
      <c r="A278" s="63"/>
      <c r="B278" s="64"/>
      <c r="C278" s="283" t="s">
        <v>380</v>
      </c>
      <c r="D278" s="38"/>
      <c r="E278" s="39"/>
      <c r="F278" s="325"/>
      <c r="G278" s="140"/>
      <c r="H278" s="52">
        <v>140000000</v>
      </c>
      <c r="I278" s="73"/>
      <c r="J278" s="30"/>
      <c r="K278" s="34"/>
      <c r="L278" s="187"/>
      <c r="M278" s="186"/>
    </row>
    <row r="279" spans="1:13" s="301" customFormat="1" x14ac:dyDescent="0.25">
      <c r="A279" s="63"/>
      <c r="B279" s="64"/>
      <c r="C279" s="283" t="s">
        <v>385</v>
      </c>
      <c r="D279" s="38"/>
      <c r="E279" s="39"/>
      <c r="F279" s="326">
        <v>6</v>
      </c>
      <c r="G279" s="291">
        <v>20000000</v>
      </c>
      <c r="H279" s="52">
        <v>120000000</v>
      </c>
      <c r="I279" s="73"/>
      <c r="J279" s="30"/>
      <c r="K279" s="34"/>
      <c r="L279" s="187"/>
      <c r="M279" s="186"/>
    </row>
    <row r="280" spans="1:13" s="301" customFormat="1" x14ac:dyDescent="0.25">
      <c r="A280" s="63"/>
      <c r="B280" s="209"/>
      <c r="C280" s="283" t="s">
        <v>462</v>
      </c>
      <c r="D280" s="304"/>
      <c r="E280" s="305">
        <v>2</v>
      </c>
      <c r="F280" s="326">
        <v>10</v>
      </c>
      <c r="G280" s="291">
        <v>5000000</v>
      </c>
      <c r="H280" s="306">
        <f>E280*F280*G280</f>
        <v>100000000</v>
      </c>
      <c r="I280" s="73"/>
      <c r="J280" s="30"/>
      <c r="K280" s="34"/>
      <c r="L280" s="187"/>
      <c r="M280" s="186"/>
    </row>
    <row r="281" spans="1:13" s="301" customFormat="1" x14ac:dyDescent="0.25">
      <c r="A281" s="63"/>
      <c r="B281" s="209"/>
      <c r="C281" s="283" t="s">
        <v>402</v>
      </c>
      <c r="D281" s="304"/>
      <c r="E281" s="305"/>
      <c r="F281" s="326">
        <v>4</v>
      </c>
      <c r="G281" s="291">
        <v>10000000</v>
      </c>
      <c r="H281" s="306">
        <f>F281*G281</f>
        <v>40000000</v>
      </c>
      <c r="I281" s="73"/>
      <c r="J281" s="30"/>
      <c r="K281" s="34"/>
      <c r="L281" s="187"/>
      <c r="M281" s="186"/>
    </row>
    <row r="282" spans="1:13" s="301" customFormat="1" x14ac:dyDescent="0.25">
      <c r="A282" s="63"/>
      <c r="B282" s="209"/>
      <c r="C282" s="283" t="s">
        <v>431</v>
      </c>
      <c r="D282" s="304"/>
      <c r="E282" s="305"/>
      <c r="F282" s="326">
        <v>20</v>
      </c>
      <c r="G282" s="291">
        <v>15000000</v>
      </c>
      <c r="H282" s="306">
        <f>F282*G282</f>
        <v>300000000</v>
      </c>
      <c r="I282" s="73"/>
      <c r="J282" s="30"/>
      <c r="K282" s="34"/>
      <c r="L282" s="187"/>
      <c r="M282" s="186"/>
    </row>
    <row r="283" spans="1:13" s="301" customFormat="1" x14ac:dyDescent="0.25">
      <c r="A283" s="63"/>
      <c r="B283" s="209"/>
      <c r="C283" s="283" t="s">
        <v>463</v>
      </c>
      <c r="D283" s="304"/>
      <c r="E283" s="305"/>
      <c r="F283" s="326">
        <v>2</v>
      </c>
      <c r="G283" s="291">
        <v>10000000</v>
      </c>
      <c r="H283" s="306">
        <f>F283*G283</f>
        <v>20000000</v>
      </c>
      <c r="I283" s="73"/>
      <c r="J283" s="30"/>
      <c r="K283" s="34"/>
      <c r="L283" s="187"/>
      <c r="M283" s="186"/>
    </row>
    <row r="284" spans="1:13" s="301" customFormat="1" x14ac:dyDescent="0.25">
      <c r="A284" s="63"/>
      <c r="B284" s="209"/>
      <c r="C284" s="283" t="s">
        <v>464</v>
      </c>
      <c r="D284" s="304"/>
      <c r="E284" s="305"/>
      <c r="F284" s="326">
        <v>5</v>
      </c>
      <c r="G284" s="291">
        <v>100000000</v>
      </c>
      <c r="H284" s="306">
        <f>F284*G284</f>
        <v>500000000</v>
      </c>
      <c r="I284" s="73"/>
      <c r="J284" s="30"/>
      <c r="K284" s="34"/>
      <c r="L284" s="187"/>
      <c r="M284" s="186"/>
    </row>
    <row r="285" spans="1:13" s="301" customFormat="1" x14ac:dyDescent="0.25">
      <c r="A285" s="63"/>
      <c r="B285" s="209"/>
      <c r="C285" s="283" t="s">
        <v>475</v>
      </c>
      <c r="D285" s="304"/>
      <c r="E285" s="305"/>
      <c r="F285" s="307">
        <v>4</v>
      </c>
      <c r="G285" s="291">
        <v>10000000</v>
      </c>
      <c r="H285" s="306">
        <f>F285*G285</f>
        <v>40000000</v>
      </c>
      <c r="I285" s="73"/>
      <c r="J285" s="30"/>
      <c r="K285" s="34"/>
      <c r="L285" s="187"/>
      <c r="M285" s="186"/>
    </row>
    <row r="286" spans="1:13" s="301" customFormat="1" x14ac:dyDescent="0.25">
      <c r="A286" s="63"/>
      <c r="B286" s="209"/>
      <c r="C286" s="283" t="s">
        <v>478</v>
      </c>
      <c r="D286" s="304"/>
      <c r="E286" s="305"/>
      <c r="F286" s="307"/>
      <c r="G286" s="291"/>
      <c r="H286" s="306">
        <v>20000000</v>
      </c>
      <c r="I286" s="73"/>
      <c r="J286" s="30"/>
      <c r="K286" s="34"/>
      <c r="L286" s="187"/>
      <c r="M286" s="186"/>
    </row>
    <row r="287" spans="1:13" s="301" customFormat="1" x14ac:dyDescent="0.25">
      <c r="A287" s="63"/>
      <c r="B287" s="209"/>
      <c r="C287" s="283" t="s">
        <v>479</v>
      </c>
      <c r="D287" s="304"/>
      <c r="E287" s="305"/>
      <c r="F287" s="307"/>
      <c r="G287" s="291"/>
      <c r="H287" s="306">
        <v>200000000</v>
      </c>
      <c r="I287" s="73"/>
      <c r="J287" s="30"/>
      <c r="K287" s="34"/>
      <c r="L287" s="187"/>
      <c r="M287" s="186"/>
    </row>
    <row r="288" spans="1:13" s="301" customFormat="1" x14ac:dyDescent="0.25">
      <c r="A288" s="63"/>
      <c r="B288" s="209"/>
      <c r="C288" s="283" t="s">
        <v>496</v>
      </c>
      <c r="D288" s="304"/>
      <c r="E288" s="305"/>
      <c r="F288" s="307">
        <v>3</v>
      </c>
      <c r="G288" s="291">
        <v>10000000</v>
      </c>
      <c r="H288" s="306">
        <f>F288*G288</f>
        <v>30000000</v>
      </c>
      <c r="I288" s="73"/>
      <c r="J288" s="30"/>
      <c r="K288" s="34"/>
      <c r="L288" s="187"/>
      <c r="M288" s="186"/>
    </row>
    <row r="289" spans="1:13" s="301" customFormat="1" x14ac:dyDescent="0.25">
      <c r="A289" s="63"/>
      <c r="B289" s="209"/>
      <c r="C289" s="283" t="s">
        <v>500</v>
      </c>
      <c r="D289" s="304"/>
      <c r="E289" s="305"/>
      <c r="F289" s="307"/>
      <c r="G289" s="291"/>
      <c r="H289" s="306">
        <v>86000000</v>
      </c>
      <c r="I289" s="73"/>
      <c r="J289" s="30"/>
      <c r="K289" s="34"/>
      <c r="L289" s="187"/>
      <c r="M289" s="186"/>
    </row>
    <row r="290" spans="1:13" s="301" customFormat="1" x14ac:dyDescent="0.25">
      <c r="A290" s="63"/>
      <c r="B290" s="209"/>
      <c r="C290" s="283" t="s">
        <v>547</v>
      </c>
      <c r="D290" s="304"/>
      <c r="E290" s="305"/>
      <c r="F290" s="307"/>
      <c r="G290" s="291"/>
      <c r="H290" s="306">
        <v>80000000</v>
      </c>
      <c r="I290" s="73"/>
      <c r="J290" s="30"/>
      <c r="K290" s="34"/>
      <c r="L290" s="187"/>
      <c r="M290" s="186"/>
    </row>
    <row r="291" spans="1:13" s="301" customFormat="1" x14ac:dyDescent="0.25">
      <c r="A291" s="63"/>
      <c r="B291" s="209"/>
      <c r="C291" s="283" t="s">
        <v>548</v>
      </c>
      <c r="D291" s="304"/>
      <c r="E291" s="305"/>
      <c r="F291" s="307">
        <v>5</v>
      </c>
      <c r="G291" s="291">
        <v>25000000</v>
      </c>
      <c r="H291" s="306">
        <f>F291*G291</f>
        <v>125000000</v>
      </c>
      <c r="I291" s="73"/>
      <c r="J291" s="30"/>
      <c r="K291" s="34"/>
      <c r="L291" s="187"/>
      <c r="M291" s="186"/>
    </row>
    <row r="292" spans="1:13" s="301" customFormat="1" x14ac:dyDescent="0.25">
      <c r="A292" s="63"/>
      <c r="B292" s="209"/>
      <c r="C292" s="283" t="s">
        <v>549</v>
      </c>
      <c r="D292" s="304"/>
      <c r="E292" s="305"/>
      <c r="F292" s="307"/>
      <c r="G292" s="291"/>
      <c r="H292" s="306">
        <v>50000000</v>
      </c>
      <c r="I292" s="73"/>
      <c r="J292" s="30"/>
      <c r="K292" s="34"/>
      <c r="L292" s="187"/>
      <c r="M292" s="186"/>
    </row>
    <row r="293" spans="1:13" s="301" customFormat="1" x14ac:dyDescent="0.25">
      <c r="A293" s="63"/>
      <c r="B293" s="209"/>
      <c r="C293" s="283" t="s">
        <v>550</v>
      </c>
      <c r="D293" s="304"/>
      <c r="E293" s="305"/>
      <c r="F293" s="307"/>
      <c r="G293" s="291"/>
      <c r="H293" s="306">
        <v>10000000</v>
      </c>
      <c r="I293" s="73"/>
      <c r="J293" s="30"/>
      <c r="K293" s="34"/>
      <c r="L293" s="187"/>
      <c r="M293" s="186"/>
    </row>
    <row r="294" spans="1:13" s="301" customFormat="1" x14ac:dyDescent="0.25">
      <c r="A294" s="63"/>
      <c r="B294" s="209"/>
      <c r="C294" s="283" t="s">
        <v>551</v>
      </c>
      <c r="D294" s="304"/>
      <c r="E294" s="305"/>
      <c r="F294" s="307"/>
      <c r="G294" s="291"/>
      <c r="H294" s="306">
        <v>100000000</v>
      </c>
      <c r="I294" s="73"/>
      <c r="J294" s="30"/>
      <c r="K294" s="34"/>
      <c r="L294" s="187"/>
      <c r="M294" s="186"/>
    </row>
    <row r="295" spans="1:13" s="301" customFormat="1" x14ac:dyDescent="0.25">
      <c r="A295" s="63"/>
      <c r="B295" s="209"/>
      <c r="C295" s="283" t="s">
        <v>502</v>
      </c>
      <c r="D295" s="304"/>
      <c r="E295" s="305"/>
      <c r="F295" s="307">
        <v>11</v>
      </c>
      <c r="G295" s="291">
        <v>10000000</v>
      </c>
      <c r="H295" s="306">
        <f>F295*G295</f>
        <v>110000000</v>
      </c>
      <c r="I295" s="73"/>
      <c r="J295" s="30"/>
      <c r="K295" s="34"/>
      <c r="L295" s="187"/>
      <c r="M295" s="186"/>
    </row>
    <row r="296" spans="1:13" s="301" customFormat="1" x14ac:dyDescent="0.25">
      <c r="A296" s="63"/>
      <c r="B296" s="209"/>
      <c r="C296" s="303" t="s">
        <v>386</v>
      </c>
      <c r="D296" s="304"/>
      <c r="E296" s="305"/>
      <c r="F296" s="307">
        <v>4</v>
      </c>
      <c r="G296" s="307">
        <v>5000000</v>
      </c>
      <c r="H296" s="306">
        <f>F296*G296</f>
        <v>20000000</v>
      </c>
      <c r="I296" s="73"/>
      <c r="J296" s="30"/>
      <c r="K296" s="34"/>
      <c r="L296" s="187"/>
      <c r="M296" s="186"/>
    </row>
    <row r="297" spans="1:13" s="301" customFormat="1" x14ac:dyDescent="0.25">
      <c r="A297" s="63"/>
      <c r="B297" s="209"/>
      <c r="C297" s="303" t="s">
        <v>387</v>
      </c>
      <c r="D297" s="304"/>
      <c r="E297" s="305"/>
      <c r="F297" s="307">
        <v>12</v>
      </c>
      <c r="G297" s="307">
        <v>5000000</v>
      </c>
      <c r="H297" s="306">
        <f>F297*G297</f>
        <v>60000000</v>
      </c>
      <c r="I297" s="73"/>
      <c r="J297" s="30"/>
      <c r="K297" s="34"/>
      <c r="L297" s="187"/>
      <c r="M297" s="186"/>
    </row>
    <row r="298" spans="1:13" s="301" customFormat="1" x14ac:dyDescent="0.25">
      <c r="A298" s="63"/>
      <c r="B298" s="209"/>
      <c r="C298" s="303" t="s">
        <v>388</v>
      </c>
      <c r="D298" s="304"/>
      <c r="E298" s="305"/>
      <c r="F298" s="307"/>
      <c r="G298" s="307"/>
      <c r="H298" s="306">
        <v>10000000</v>
      </c>
      <c r="I298" s="73"/>
      <c r="J298" s="30"/>
      <c r="K298" s="34"/>
      <c r="L298" s="187"/>
      <c r="M298" s="186"/>
    </row>
    <row r="299" spans="1:13" s="301" customFormat="1" x14ac:dyDescent="0.25">
      <c r="A299" s="63"/>
      <c r="B299" s="209"/>
      <c r="C299" s="308" t="s">
        <v>389</v>
      </c>
      <c r="D299" s="304"/>
      <c r="E299" s="305"/>
      <c r="F299" s="307">
        <v>1</v>
      </c>
      <c r="G299" s="307">
        <v>25000000</v>
      </c>
      <c r="H299" s="306">
        <f>F299*G299</f>
        <v>25000000</v>
      </c>
      <c r="I299" s="73"/>
      <c r="J299" s="30"/>
      <c r="K299" s="34"/>
      <c r="L299" s="187"/>
      <c r="M299" s="186"/>
    </row>
    <row r="300" spans="1:13" s="301" customFormat="1" x14ac:dyDescent="0.25">
      <c r="A300" s="63"/>
      <c r="B300" s="209"/>
      <c r="C300" s="308" t="s">
        <v>390</v>
      </c>
      <c r="D300" s="304"/>
      <c r="E300" s="305"/>
      <c r="F300" s="307">
        <v>3</v>
      </c>
      <c r="G300" s="307">
        <v>50000000</v>
      </c>
      <c r="H300" s="306">
        <f>F300*G300</f>
        <v>150000000</v>
      </c>
      <c r="I300" s="73"/>
      <c r="J300" s="30"/>
      <c r="K300" s="34"/>
      <c r="L300" s="187"/>
      <c r="M300" s="186"/>
    </row>
    <row r="301" spans="1:13" s="301" customFormat="1" x14ac:dyDescent="0.25">
      <c r="A301" s="63"/>
      <c r="B301" s="209"/>
      <c r="C301" s="308" t="s">
        <v>391</v>
      </c>
      <c r="D301" s="304"/>
      <c r="E301" s="305"/>
      <c r="F301" s="307">
        <v>7</v>
      </c>
      <c r="G301" s="307">
        <v>10000000</v>
      </c>
      <c r="H301" s="306">
        <f>F301*G301</f>
        <v>70000000</v>
      </c>
      <c r="I301" s="73"/>
      <c r="J301" s="30"/>
      <c r="K301" s="34"/>
      <c r="L301" s="187"/>
      <c r="M301" s="186"/>
    </row>
    <row r="302" spans="1:13" s="301" customFormat="1" x14ac:dyDescent="0.25">
      <c r="A302" s="63"/>
      <c r="B302" s="209"/>
      <c r="C302" s="283"/>
      <c r="D302" s="304"/>
      <c r="E302" s="305"/>
      <c r="F302" s="318"/>
      <c r="G302" s="317"/>
      <c r="H302" s="306"/>
      <c r="I302" s="73"/>
      <c r="J302" s="30"/>
      <c r="K302" s="34"/>
      <c r="L302" s="187"/>
      <c r="M302" s="186"/>
    </row>
    <row r="303" spans="1:13" s="301" customFormat="1" x14ac:dyDescent="0.25">
      <c r="A303" s="63"/>
      <c r="B303" s="209"/>
      <c r="C303" s="283" t="s">
        <v>442</v>
      </c>
      <c r="D303" s="304"/>
      <c r="E303" s="305"/>
      <c r="F303" s="320">
        <v>4</v>
      </c>
      <c r="G303" s="307">
        <v>1500000</v>
      </c>
      <c r="H303" s="306">
        <f>G303*F303</f>
        <v>6000000</v>
      </c>
      <c r="I303" s="73"/>
      <c r="J303" s="30"/>
      <c r="K303" s="34"/>
      <c r="L303" s="187"/>
      <c r="M303" s="186"/>
    </row>
    <row r="304" spans="1:13" s="301" customFormat="1" x14ac:dyDescent="0.25">
      <c r="A304" s="63"/>
      <c r="B304" s="209"/>
      <c r="C304" s="283" t="s">
        <v>443</v>
      </c>
      <c r="D304" s="304"/>
      <c r="E304" s="305"/>
      <c r="F304" s="320">
        <v>1</v>
      </c>
      <c r="G304" s="307">
        <v>5000000</v>
      </c>
      <c r="H304" s="306">
        <f>G304*F304</f>
        <v>5000000</v>
      </c>
      <c r="I304" s="73"/>
      <c r="J304" s="30"/>
      <c r="K304" s="34"/>
      <c r="L304" s="187"/>
      <c r="M304" s="186"/>
    </row>
    <row r="305" spans="1:13" s="301" customFormat="1" x14ac:dyDescent="0.25">
      <c r="A305" s="63"/>
      <c r="B305" s="209"/>
      <c r="C305" s="283" t="s">
        <v>444</v>
      </c>
      <c r="D305" s="304"/>
      <c r="E305" s="305"/>
      <c r="F305" s="321">
        <v>5</v>
      </c>
      <c r="G305" s="342" t="s">
        <v>129</v>
      </c>
      <c r="H305" s="343" t="s">
        <v>129</v>
      </c>
      <c r="I305" s="73"/>
      <c r="J305" s="30"/>
      <c r="K305" s="34"/>
      <c r="L305" s="187"/>
      <c r="M305" s="186"/>
    </row>
    <row r="306" spans="1:13" s="301" customFormat="1" x14ac:dyDescent="0.25">
      <c r="A306" s="63"/>
      <c r="B306" s="64"/>
      <c r="C306" s="283" t="s">
        <v>445</v>
      </c>
      <c r="D306" s="38"/>
      <c r="E306" s="305"/>
      <c r="F306" s="322">
        <v>12</v>
      </c>
      <c r="G306" s="307">
        <v>3500000</v>
      </c>
      <c r="H306" s="306">
        <f>G306*F306</f>
        <v>42000000</v>
      </c>
      <c r="I306" s="73"/>
      <c r="J306" s="30"/>
      <c r="K306" s="34"/>
      <c r="L306" s="187"/>
      <c r="M306" s="186"/>
    </row>
    <row r="307" spans="1:13" s="301" customFormat="1" x14ac:dyDescent="0.25">
      <c r="A307" s="63"/>
      <c r="B307" s="64"/>
      <c r="C307" s="283" t="s">
        <v>446</v>
      </c>
      <c r="D307" s="38"/>
      <c r="E307" s="305"/>
      <c r="F307" s="322">
        <v>6</v>
      </c>
      <c r="G307" s="307">
        <v>15000000</v>
      </c>
      <c r="H307" s="306">
        <f>G307*F307</f>
        <v>90000000</v>
      </c>
      <c r="I307" s="73"/>
      <c r="J307" s="30"/>
      <c r="K307" s="34"/>
      <c r="L307" s="187"/>
      <c r="M307" s="186"/>
    </row>
    <row r="308" spans="1:13" s="301" customFormat="1" x14ac:dyDescent="0.25">
      <c r="A308" s="63"/>
      <c r="B308" s="64"/>
      <c r="C308" s="283" t="s">
        <v>459</v>
      </c>
      <c r="D308" s="38"/>
      <c r="E308" s="305"/>
      <c r="F308" s="319">
        <v>1</v>
      </c>
      <c r="G308" s="307">
        <v>15000000</v>
      </c>
      <c r="H308" s="306">
        <f>G308*F308</f>
        <v>15000000</v>
      </c>
      <c r="I308" s="73"/>
      <c r="J308" s="30"/>
      <c r="K308" s="34"/>
      <c r="L308" s="187"/>
      <c r="M308" s="186"/>
    </row>
    <row r="309" spans="1:13" s="301" customFormat="1" x14ac:dyDescent="0.25">
      <c r="A309" s="63"/>
      <c r="B309" s="64"/>
      <c r="C309" s="283"/>
      <c r="D309" s="38"/>
      <c r="E309" s="305"/>
      <c r="F309" s="319"/>
      <c r="G309" s="307"/>
      <c r="H309" s="306"/>
      <c r="I309" s="73"/>
      <c r="J309" s="30"/>
      <c r="K309" s="34"/>
      <c r="L309" s="187"/>
      <c r="M309" s="186"/>
    </row>
    <row r="310" spans="1:13" s="301" customFormat="1" x14ac:dyDescent="0.25">
      <c r="A310" s="63"/>
      <c r="B310" s="64"/>
      <c r="C310" s="283" t="s">
        <v>460</v>
      </c>
      <c r="D310" s="38"/>
      <c r="E310" s="305"/>
      <c r="F310" s="319">
        <v>6</v>
      </c>
      <c r="G310" s="307">
        <v>1000000</v>
      </c>
      <c r="H310" s="306">
        <f>G310*F310</f>
        <v>6000000</v>
      </c>
      <c r="I310" s="73"/>
      <c r="J310" s="30"/>
      <c r="K310" s="34"/>
      <c r="L310" s="187"/>
      <c r="M310" s="186"/>
    </row>
    <row r="311" spans="1:13" s="301" customFormat="1" x14ac:dyDescent="0.25">
      <c r="A311" s="63"/>
      <c r="B311" s="64"/>
      <c r="C311" s="283" t="s">
        <v>461</v>
      </c>
      <c r="D311" s="38"/>
      <c r="E311" s="305"/>
      <c r="F311" s="319">
        <v>6</v>
      </c>
      <c r="G311" s="307">
        <v>3500000</v>
      </c>
      <c r="H311" s="306">
        <f>G311*F311</f>
        <v>21000000</v>
      </c>
      <c r="I311" s="73"/>
      <c r="J311" s="30"/>
      <c r="K311" s="34"/>
      <c r="L311" s="187"/>
      <c r="M311" s="186"/>
    </row>
    <row r="312" spans="1:13" s="301" customFormat="1" x14ac:dyDescent="0.25">
      <c r="A312" s="63"/>
      <c r="B312" s="64"/>
      <c r="C312" s="283" t="s">
        <v>570</v>
      </c>
      <c r="D312" s="38"/>
      <c r="E312" s="305"/>
      <c r="F312" s="319"/>
      <c r="G312" s="307"/>
      <c r="H312" s="306">
        <v>10000000</v>
      </c>
      <c r="I312" s="73"/>
      <c r="J312" s="30"/>
      <c r="K312" s="34"/>
      <c r="L312" s="187"/>
      <c r="M312" s="186"/>
    </row>
    <row r="313" spans="1:13" s="301" customFormat="1" x14ac:dyDescent="0.25">
      <c r="A313" s="63"/>
      <c r="B313" s="64"/>
      <c r="C313" s="283" t="s">
        <v>498</v>
      </c>
      <c r="D313" s="38"/>
      <c r="E313" s="39"/>
      <c r="F313" s="325"/>
      <c r="G313" s="140"/>
      <c r="H313" s="52">
        <v>110000000</v>
      </c>
      <c r="I313" s="73"/>
      <c r="J313" s="30"/>
      <c r="K313" s="34"/>
      <c r="L313" s="187"/>
      <c r="M313" s="186"/>
    </row>
    <row r="314" spans="1:13" x14ac:dyDescent="0.25">
      <c r="A314" s="63"/>
      <c r="B314" s="58"/>
      <c r="C314" s="162" t="s">
        <v>133</v>
      </c>
      <c r="D314" s="75"/>
      <c r="E314" s="76"/>
      <c r="F314" s="329">
        <v>1</v>
      </c>
      <c r="G314" s="83">
        <v>4000000</v>
      </c>
      <c r="H314" s="134">
        <v>150000000</v>
      </c>
      <c r="I314" s="73"/>
      <c r="J314" s="30"/>
      <c r="K314" s="30"/>
      <c r="L314" s="201"/>
    </row>
    <row r="315" spans="1:13" x14ac:dyDescent="0.25">
      <c r="A315" s="63"/>
      <c r="B315" s="58"/>
      <c r="C315" s="162" t="s">
        <v>134</v>
      </c>
      <c r="D315" s="75"/>
      <c r="E315" s="76"/>
      <c r="F315" s="329">
        <v>12</v>
      </c>
      <c r="G315" s="83">
        <v>5000000</v>
      </c>
      <c r="H315" s="134">
        <v>100000000</v>
      </c>
      <c r="I315" s="73"/>
      <c r="J315" s="30"/>
      <c r="K315" s="30"/>
      <c r="L315" s="201"/>
    </row>
    <row r="316" spans="1:13" x14ac:dyDescent="0.25">
      <c r="A316" s="63"/>
      <c r="B316" s="58"/>
      <c r="C316" s="184" t="s">
        <v>18</v>
      </c>
      <c r="D316" s="193"/>
      <c r="E316" s="97"/>
      <c r="F316" s="327"/>
      <c r="G316" s="194"/>
      <c r="H316" s="182">
        <f>SUM(H269:H315)</f>
        <v>3711000000</v>
      </c>
      <c r="I316" s="73"/>
      <c r="J316" s="30"/>
      <c r="K316" s="30"/>
      <c r="L316" s="202"/>
    </row>
    <row r="317" spans="1:13" x14ac:dyDescent="0.25">
      <c r="A317" s="130">
        <v>31</v>
      </c>
      <c r="B317" s="26">
        <v>490</v>
      </c>
      <c r="C317" s="184" t="s">
        <v>135</v>
      </c>
      <c r="D317" s="75"/>
      <c r="E317" s="76"/>
      <c r="F317" s="325"/>
      <c r="G317" s="194"/>
      <c r="H317" s="182">
        <f>H319+H320+H321+H322+H323+H324+H325+H326+H327+H328+H329+H330+H331+H332+H333+H334+H335+H336</f>
        <v>295412000</v>
      </c>
      <c r="I317" s="73"/>
      <c r="J317" s="30"/>
      <c r="K317" s="34" t="s">
        <v>18</v>
      </c>
      <c r="L317" s="187">
        <f>H317</f>
        <v>295412000</v>
      </c>
      <c r="M317" s="54">
        <v>50000000</v>
      </c>
    </row>
    <row r="318" spans="1:13" x14ac:dyDescent="0.25">
      <c r="A318" s="63"/>
      <c r="B318" s="64"/>
      <c r="C318" s="283" t="s">
        <v>412</v>
      </c>
      <c r="D318" s="75"/>
      <c r="E318" s="76"/>
      <c r="F318" s="325"/>
      <c r="G318" s="194"/>
      <c r="H318" s="52">
        <v>1600000</v>
      </c>
      <c r="I318" s="73"/>
      <c r="J318" s="30"/>
      <c r="K318" s="34"/>
      <c r="L318" s="203"/>
      <c r="M318" s="186"/>
    </row>
    <row r="319" spans="1:13" x14ac:dyDescent="0.25">
      <c r="A319" s="63"/>
      <c r="B319" s="159"/>
      <c r="C319" s="283" t="s">
        <v>317</v>
      </c>
      <c r="D319" s="75"/>
      <c r="E319" s="76"/>
      <c r="F319" s="325"/>
      <c r="G319" s="140"/>
      <c r="H319" s="52">
        <v>15000000</v>
      </c>
      <c r="I319" s="73"/>
      <c r="J319" s="30"/>
      <c r="K319" s="30"/>
      <c r="L319" s="182"/>
    </row>
    <row r="320" spans="1:13" x14ac:dyDescent="0.25">
      <c r="A320" s="63"/>
      <c r="B320" s="159"/>
      <c r="C320" s="283" t="s">
        <v>405</v>
      </c>
      <c r="D320" s="75"/>
      <c r="E320" s="76"/>
      <c r="F320" s="325"/>
      <c r="G320" s="140"/>
      <c r="H320" s="52">
        <v>9500000</v>
      </c>
      <c r="I320" s="73"/>
      <c r="J320" s="30"/>
      <c r="K320" s="30"/>
      <c r="L320" s="182"/>
    </row>
    <row r="321" spans="1:13" x14ac:dyDescent="0.25">
      <c r="A321" s="63"/>
      <c r="B321" s="159"/>
      <c r="C321" s="283" t="s">
        <v>403</v>
      </c>
      <c r="D321" s="75"/>
      <c r="E321" s="76"/>
      <c r="F321" s="325"/>
      <c r="G321" s="140"/>
      <c r="H321" s="52">
        <v>12000000</v>
      </c>
      <c r="I321" s="73"/>
      <c r="J321" s="30"/>
      <c r="K321" s="30"/>
      <c r="L321" s="182"/>
    </row>
    <row r="322" spans="1:13" x14ac:dyDescent="0.25">
      <c r="A322" s="63"/>
      <c r="B322" s="58"/>
      <c r="C322" s="283" t="s">
        <v>193</v>
      </c>
      <c r="D322" s="75"/>
      <c r="E322" s="76"/>
      <c r="F322" s="325"/>
      <c r="G322" s="140"/>
      <c r="H322" s="52">
        <v>31500000</v>
      </c>
      <c r="I322" s="73"/>
      <c r="J322" s="30"/>
      <c r="K322" s="34"/>
      <c r="L322" s="182"/>
    </row>
    <row r="323" spans="1:13" x14ac:dyDescent="0.25">
      <c r="A323" s="63"/>
      <c r="B323" s="159"/>
      <c r="C323" s="283" t="s">
        <v>406</v>
      </c>
      <c r="D323" s="75"/>
      <c r="E323" s="76"/>
      <c r="F323" s="325"/>
      <c r="G323" s="140"/>
      <c r="H323" s="52">
        <v>10000000</v>
      </c>
      <c r="I323" s="73"/>
      <c r="J323" s="30"/>
      <c r="K323" s="30"/>
      <c r="L323" s="182"/>
    </row>
    <row r="324" spans="1:13" x14ac:dyDescent="0.25">
      <c r="A324" s="63"/>
      <c r="B324" s="159"/>
      <c r="C324" s="283" t="s">
        <v>413</v>
      </c>
      <c r="D324" s="75"/>
      <c r="E324" s="76"/>
      <c r="F324" s="325"/>
      <c r="G324" s="140"/>
      <c r="H324" s="52">
        <v>3000000</v>
      </c>
      <c r="I324" s="73"/>
      <c r="J324" s="30"/>
      <c r="K324" s="30"/>
      <c r="L324" s="182"/>
    </row>
    <row r="325" spans="1:13" x14ac:dyDescent="0.25">
      <c r="A325" s="63"/>
      <c r="B325" s="159"/>
      <c r="C325" s="283" t="s">
        <v>414</v>
      </c>
      <c r="D325" s="75"/>
      <c r="E325" s="76"/>
      <c r="F325" s="325"/>
      <c r="G325" s="140"/>
      <c r="H325" s="52">
        <v>4000000</v>
      </c>
      <c r="I325" s="73"/>
      <c r="J325" s="30"/>
      <c r="K325" s="30"/>
      <c r="L325" s="182"/>
    </row>
    <row r="326" spans="1:13" x14ac:dyDescent="0.25">
      <c r="A326" s="63"/>
      <c r="B326" s="159"/>
      <c r="C326" s="162" t="s">
        <v>415</v>
      </c>
      <c r="D326" s="75"/>
      <c r="E326" s="76"/>
      <c r="F326" s="325"/>
      <c r="G326" s="140"/>
      <c r="H326" s="52">
        <v>11000000</v>
      </c>
      <c r="I326" s="73"/>
      <c r="J326" s="30"/>
      <c r="K326" s="30"/>
      <c r="L326" s="182"/>
    </row>
    <row r="327" spans="1:13" x14ac:dyDescent="0.25">
      <c r="A327" s="63"/>
      <c r="B327" s="159"/>
      <c r="C327" s="283" t="s">
        <v>416</v>
      </c>
      <c r="D327" s="75"/>
      <c r="E327" s="76"/>
      <c r="F327" s="325"/>
      <c r="G327" s="140"/>
      <c r="H327" s="52">
        <v>26662000</v>
      </c>
      <c r="I327" s="73"/>
      <c r="J327" s="30"/>
      <c r="K327" s="30"/>
      <c r="L327" s="182"/>
    </row>
    <row r="328" spans="1:13" x14ac:dyDescent="0.25">
      <c r="A328" s="63"/>
      <c r="B328" s="159"/>
      <c r="C328" s="283" t="s">
        <v>417</v>
      </c>
      <c r="D328" s="75"/>
      <c r="E328" s="76"/>
      <c r="F328" s="325"/>
      <c r="G328" s="140"/>
      <c r="H328" s="52">
        <v>18000000</v>
      </c>
      <c r="I328" s="73"/>
      <c r="J328" s="30"/>
      <c r="K328" s="30"/>
      <c r="L328" s="182"/>
    </row>
    <row r="329" spans="1:13" x14ac:dyDescent="0.25">
      <c r="A329" s="63"/>
      <c r="B329" s="159"/>
      <c r="C329" s="283" t="s">
        <v>418</v>
      </c>
      <c r="D329" s="75"/>
      <c r="E329" s="76"/>
      <c r="F329" s="325"/>
      <c r="G329" s="140"/>
      <c r="H329" s="52">
        <v>3550000</v>
      </c>
      <c r="I329" s="73"/>
      <c r="J329" s="30"/>
      <c r="K329" s="30"/>
      <c r="L329" s="182"/>
    </row>
    <row r="330" spans="1:13" x14ac:dyDescent="0.25">
      <c r="A330" s="63"/>
      <c r="B330" s="159"/>
      <c r="C330" s="283" t="s">
        <v>419</v>
      </c>
      <c r="D330" s="75"/>
      <c r="E330" s="76"/>
      <c r="F330" s="325"/>
      <c r="G330" s="140"/>
      <c r="H330" s="52">
        <v>10000000</v>
      </c>
      <c r="I330" s="73"/>
      <c r="J330" s="30"/>
      <c r="K330" s="30"/>
      <c r="L330" s="182"/>
    </row>
    <row r="331" spans="1:13" x14ac:dyDescent="0.25">
      <c r="A331" s="63"/>
      <c r="B331" s="159"/>
      <c r="C331" s="283" t="s">
        <v>420</v>
      </c>
      <c r="D331" s="75"/>
      <c r="E331" s="76"/>
      <c r="F331" s="325"/>
      <c r="G331" s="140"/>
      <c r="H331" s="52">
        <v>12000000</v>
      </c>
      <c r="I331" s="73"/>
      <c r="J331" s="30"/>
      <c r="K331" s="30"/>
      <c r="L331" s="182"/>
    </row>
    <row r="332" spans="1:13" x14ac:dyDescent="0.25">
      <c r="A332" s="63"/>
      <c r="B332" s="159"/>
      <c r="C332" s="283" t="s">
        <v>421</v>
      </c>
      <c r="D332" s="75"/>
      <c r="E332" s="76"/>
      <c r="F332" s="325"/>
      <c r="G332" s="140"/>
      <c r="H332" s="52">
        <v>5000000</v>
      </c>
      <c r="I332" s="73"/>
      <c r="J332" s="30"/>
      <c r="K332" s="30"/>
      <c r="L332" s="182"/>
    </row>
    <row r="333" spans="1:13" x14ac:dyDescent="0.25">
      <c r="A333" s="63"/>
      <c r="B333" s="159"/>
      <c r="C333" s="283" t="s">
        <v>404</v>
      </c>
      <c r="D333" s="75"/>
      <c r="E333" s="76"/>
      <c r="F333" s="325"/>
      <c r="G333" s="140"/>
      <c r="H333" s="52">
        <v>5000000</v>
      </c>
      <c r="I333" s="73"/>
      <c r="J333" s="30"/>
      <c r="K333" s="30"/>
      <c r="L333" s="182"/>
    </row>
    <row r="334" spans="1:13" x14ac:dyDescent="0.25">
      <c r="A334" s="63"/>
      <c r="B334" s="159"/>
      <c r="C334" s="283" t="s">
        <v>408</v>
      </c>
      <c r="D334" s="75"/>
      <c r="E334" s="76"/>
      <c r="F334" s="325"/>
      <c r="G334" s="140"/>
      <c r="H334" s="52">
        <v>12200000</v>
      </c>
      <c r="I334" s="73"/>
      <c r="J334" s="30"/>
      <c r="K334" s="30"/>
      <c r="L334" s="182"/>
    </row>
    <row r="335" spans="1:13" x14ac:dyDescent="0.25">
      <c r="A335" s="63"/>
      <c r="B335" s="159"/>
      <c r="C335" s="283" t="s">
        <v>422</v>
      </c>
      <c r="D335" s="75"/>
      <c r="E335" s="76"/>
      <c r="F335" s="325"/>
      <c r="G335" s="140"/>
      <c r="H335" s="52">
        <v>102000000</v>
      </c>
      <c r="I335" s="73"/>
      <c r="J335" s="30"/>
      <c r="K335" s="30"/>
      <c r="L335" s="182"/>
    </row>
    <row r="336" spans="1:13" s="301" customFormat="1" x14ac:dyDescent="0.25">
      <c r="A336" s="63"/>
      <c r="B336" s="159"/>
      <c r="C336" s="283" t="s">
        <v>515</v>
      </c>
      <c r="D336" s="75"/>
      <c r="E336" s="76"/>
      <c r="F336" s="325"/>
      <c r="G336" s="140"/>
      <c r="H336" s="52">
        <v>5000000</v>
      </c>
      <c r="I336" s="73"/>
      <c r="J336" s="30"/>
      <c r="K336" s="30"/>
      <c r="L336" s="182"/>
      <c r="M336" s="1"/>
    </row>
    <row r="337" spans="1:13" x14ac:dyDescent="0.25">
      <c r="A337" s="63">
        <v>32</v>
      </c>
      <c r="B337" s="64">
        <v>499</v>
      </c>
      <c r="C337" s="27" t="s">
        <v>136</v>
      </c>
      <c r="D337" s="38"/>
      <c r="E337" s="39"/>
      <c r="F337" s="325"/>
      <c r="G337" s="140"/>
      <c r="H337" s="52">
        <f>SUM(H317:H336)</f>
        <v>592424000</v>
      </c>
      <c r="I337" s="73"/>
      <c r="J337" s="30"/>
      <c r="K337" s="30"/>
      <c r="L337" s="198" t="s">
        <v>129</v>
      </c>
      <c r="M337" s="198" t="s">
        <v>129</v>
      </c>
    </row>
    <row r="338" spans="1:13" x14ac:dyDescent="0.25">
      <c r="A338" s="130">
        <v>33</v>
      </c>
      <c r="B338" s="26">
        <v>510</v>
      </c>
      <c r="C338" s="184" t="s">
        <v>137</v>
      </c>
      <c r="D338" s="75"/>
      <c r="E338" s="76"/>
      <c r="F338" s="325"/>
      <c r="G338" s="140"/>
      <c r="H338" s="52"/>
      <c r="I338" s="73"/>
      <c r="J338" s="30"/>
      <c r="K338" s="34" t="s">
        <v>18</v>
      </c>
      <c r="L338" s="187">
        <v>15000000</v>
      </c>
      <c r="M338" s="54">
        <v>15000000</v>
      </c>
    </row>
    <row r="339" spans="1:13" x14ac:dyDescent="0.25">
      <c r="A339" s="100">
        <v>34</v>
      </c>
      <c r="B339" s="371">
        <v>512</v>
      </c>
      <c r="C339" s="184" t="s">
        <v>138</v>
      </c>
      <c r="D339" s="75"/>
      <c r="E339" s="76"/>
      <c r="F339" s="325"/>
      <c r="G339" s="140"/>
      <c r="H339" s="182">
        <f>H340+H341+H342</f>
        <v>200000000</v>
      </c>
      <c r="I339" s="73"/>
      <c r="J339" s="30"/>
      <c r="K339" s="34" t="s">
        <v>18</v>
      </c>
      <c r="L339" s="187">
        <f>H339</f>
        <v>200000000</v>
      </c>
      <c r="M339" s="54">
        <v>200000000</v>
      </c>
    </row>
    <row r="340" spans="1:13" x14ac:dyDescent="0.25">
      <c r="A340" s="63"/>
      <c r="B340" s="58"/>
      <c r="C340" s="162" t="s">
        <v>139</v>
      </c>
      <c r="D340" s="75"/>
      <c r="E340" s="76"/>
      <c r="F340" s="325"/>
      <c r="G340" s="140"/>
      <c r="H340" s="52">
        <v>100000000</v>
      </c>
      <c r="I340" s="73"/>
      <c r="J340" s="30"/>
      <c r="K340" s="30"/>
      <c r="L340" s="178"/>
    </row>
    <row r="341" spans="1:13" x14ac:dyDescent="0.25">
      <c r="A341" s="63"/>
      <c r="B341" s="58"/>
      <c r="C341" s="162" t="s">
        <v>507</v>
      </c>
      <c r="D341" s="75"/>
      <c r="E341" s="76"/>
      <c r="F341" s="325"/>
      <c r="G341" s="140"/>
      <c r="H341" s="52">
        <v>50000000</v>
      </c>
      <c r="I341" s="73"/>
      <c r="J341" s="30"/>
      <c r="K341" s="30"/>
      <c r="L341" s="178"/>
    </row>
    <row r="342" spans="1:13" x14ac:dyDescent="0.25">
      <c r="A342" s="63"/>
      <c r="B342" s="58"/>
      <c r="C342" s="162" t="s">
        <v>140</v>
      </c>
      <c r="D342" s="38"/>
      <c r="E342" s="39"/>
      <c r="F342" s="325"/>
      <c r="G342" s="140"/>
      <c r="H342" s="52">
        <v>50000000</v>
      </c>
      <c r="I342" s="73"/>
      <c r="J342" s="30"/>
      <c r="K342" s="30"/>
      <c r="L342" s="178"/>
    </row>
    <row r="343" spans="1:13" x14ac:dyDescent="0.25">
      <c r="A343" s="63">
        <v>35</v>
      </c>
      <c r="B343" s="64">
        <v>541</v>
      </c>
      <c r="C343" s="27" t="s">
        <v>141</v>
      </c>
      <c r="D343" s="38"/>
      <c r="E343" s="39"/>
      <c r="F343" s="325"/>
      <c r="G343" s="140"/>
      <c r="H343" s="52"/>
      <c r="I343" s="73"/>
      <c r="J343" s="30"/>
      <c r="K343" s="30"/>
      <c r="L343" s="35"/>
    </row>
    <row r="344" spans="1:13" x14ac:dyDescent="0.25">
      <c r="A344" s="25"/>
      <c r="B344" s="25"/>
      <c r="C344" s="388" t="s">
        <v>142</v>
      </c>
      <c r="D344" s="391"/>
      <c r="E344" s="392"/>
      <c r="F344" s="393"/>
      <c r="G344" s="394"/>
      <c r="H344" s="389"/>
      <c r="I344" s="395"/>
      <c r="J344" s="373"/>
      <c r="K344" s="373" t="s">
        <v>18</v>
      </c>
      <c r="L344" s="390">
        <f>SUM(L100:L343)</f>
        <v>30638112010</v>
      </c>
      <c r="M344" s="98">
        <f>SUM(M100:M343)</f>
        <v>18965000000</v>
      </c>
    </row>
    <row r="345" spans="1:13" s="24" customFormat="1" ht="12.75" x14ac:dyDescent="0.2">
      <c r="A345" s="120"/>
      <c r="B345" s="121"/>
      <c r="C345" s="204"/>
      <c r="D345" s="205"/>
      <c r="E345" s="205"/>
      <c r="F345" s="338"/>
      <c r="G345" s="207" t="s">
        <v>58</v>
      </c>
      <c r="H345" s="208"/>
      <c r="I345" s="206"/>
      <c r="J345" s="206" t="s">
        <v>58</v>
      </c>
      <c r="K345" s="205"/>
      <c r="L345" s="205"/>
      <c r="M345" s="1"/>
    </row>
    <row r="346" spans="1:13" x14ac:dyDescent="0.25">
      <c r="A346" s="63"/>
      <c r="B346" s="209"/>
      <c r="C346" s="184" t="s">
        <v>143</v>
      </c>
      <c r="D346" s="75"/>
      <c r="E346" s="76"/>
      <c r="F346" s="325"/>
      <c r="G346" s="140"/>
      <c r="H346" s="52"/>
      <c r="I346" s="73"/>
      <c r="J346" s="30"/>
      <c r="K346" s="30"/>
      <c r="L346" s="187"/>
    </row>
    <row r="347" spans="1:13" x14ac:dyDescent="0.25">
      <c r="A347" s="130">
        <v>36</v>
      </c>
      <c r="B347" s="210">
        <v>140</v>
      </c>
      <c r="C347" s="184" t="s">
        <v>144</v>
      </c>
      <c r="D347" s="75"/>
      <c r="E347" s="76"/>
      <c r="F347" s="325"/>
      <c r="G347" s="140"/>
      <c r="H347" s="134"/>
      <c r="I347" s="73"/>
      <c r="J347" s="30"/>
      <c r="K347" s="34" t="s">
        <v>18</v>
      </c>
      <c r="L347" s="35">
        <v>0</v>
      </c>
      <c r="M347" s="211">
        <v>0</v>
      </c>
    </row>
    <row r="348" spans="1:13" x14ac:dyDescent="0.25">
      <c r="A348" s="130">
        <v>37</v>
      </c>
      <c r="B348" s="210">
        <v>162</v>
      </c>
      <c r="C348" s="184" t="s">
        <v>145</v>
      </c>
      <c r="D348" s="75"/>
      <c r="E348" s="76"/>
      <c r="F348" s="325"/>
      <c r="G348" s="140"/>
      <c r="H348" s="52"/>
      <c r="I348" s="73"/>
      <c r="J348" s="30"/>
      <c r="K348" s="34" t="s">
        <v>18</v>
      </c>
      <c r="L348" s="35">
        <v>0</v>
      </c>
      <c r="M348" s="211">
        <v>0</v>
      </c>
    </row>
    <row r="349" spans="1:13" x14ac:dyDescent="0.25">
      <c r="A349" s="25">
        <v>38</v>
      </c>
      <c r="B349" s="26">
        <v>164</v>
      </c>
      <c r="C349" s="27" t="s">
        <v>146</v>
      </c>
      <c r="D349" s="38"/>
      <c r="E349" s="39"/>
      <c r="F349" s="325"/>
      <c r="G349" s="140"/>
      <c r="H349" s="52"/>
      <c r="I349" s="73"/>
      <c r="J349" s="30"/>
      <c r="K349" s="34" t="s">
        <v>18</v>
      </c>
      <c r="L349" s="35">
        <v>0</v>
      </c>
      <c r="M349" s="211">
        <v>0</v>
      </c>
    </row>
    <row r="350" spans="1:13" x14ac:dyDescent="0.25">
      <c r="A350" s="25">
        <v>39</v>
      </c>
      <c r="B350" s="270">
        <v>166</v>
      </c>
      <c r="C350" s="177" t="s">
        <v>147</v>
      </c>
      <c r="D350" s="25"/>
      <c r="E350" s="77"/>
      <c r="F350" s="325"/>
      <c r="G350" s="140"/>
      <c r="H350" s="52"/>
      <c r="I350" s="73"/>
      <c r="J350" s="30"/>
      <c r="K350" s="34" t="s">
        <v>18</v>
      </c>
      <c r="L350" s="187">
        <f>H351+H353+H354+H352</f>
        <v>105000000</v>
      </c>
      <c r="M350" s="54">
        <v>120000000</v>
      </c>
    </row>
    <row r="351" spans="1:13" x14ac:dyDescent="0.25">
      <c r="A351" s="25"/>
      <c r="B351" s="26"/>
      <c r="C351" s="162" t="s">
        <v>505</v>
      </c>
      <c r="D351" s="25"/>
      <c r="E351" s="77"/>
      <c r="F351" s="325">
        <v>4</v>
      </c>
      <c r="G351" s="140">
        <v>2500000</v>
      </c>
      <c r="H351" s="52">
        <f>G351*F351</f>
        <v>10000000</v>
      </c>
      <c r="I351" s="73"/>
      <c r="J351" s="30"/>
      <c r="K351" s="30"/>
      <c r="L351" s="187"/>
    </row>
    <row r="352" spans="1:13" x14ac:dyDescent="0.25">
      <c r="A352" s="25"/>
      <c r="B352" s="26"/>
      <c r="C352" s="162" t="s">
        <v>506</v>
      </c>
      <c r="D352" s="25"/>
      <c r="E352" s="77"/>
      <c r="F352" s="325"/>
      <c r="G352" s="140"/>
      <c r="H352" s="52">
        <v>50000000</v>
      </c>
      <c r="I352" s="73"/>
      <c r="J352" s="30"/>
      <c r="K352" s="30"/>
      <c r="L352" s="187"/>
    </row>
    <row r="353" spans="1:13" x14ac:dyDescent="0.25">
      <c r="A353" s="25"/>
      <c r="B353" s="26"/>
      <c r="C353" s="162" t="s">
        <v>148</v>
      </c>
      <c r="D353" s="25"/>
      <c r="E353" s="77"/>
      <c r="F353" s="325">
        <v>2</v>
      </c>
      <c r="G353" s="140">
        <v>10000000</v>
      </c>
      <c r="H353" s="52">
        <f>G353*F353</f>
        <v>20000000</v>
      </c>
      <c r="I353" s="73"/>
      <c r="J353" s="30"/>
      <c r="K353" s="30"/>
      <c r="L353" s="187"/>
    </row>
    <row r="354" spans="1:13" x14ac:dyDescent="0.25">
      <c r="A354" s="25"/>
      <c r="B354" s="26"/>
      <c r="C354" s="162" t="s">
        <v>504</v>
      </c>
      <c r="D354" s="25"/>
      <c r="E354" s="77"/>
      <c r="F354" s="325">
        <v>50</v>
      </c>
      <c r="G354" s="140">
        <v>500000</v>
      </c>
      <c r="H354" s="52">
        <f>G354*F354</f>
        <v>25000000</v>
      </c>
      <c r="I354" s="73"/>
      <c r="J354" s="30"/>
      <c r="K354" s="30"/>
      <c r="L354" s="187"/>
    </row>
    <row r="355" spans="1:13" x14ac:dyDescent="0.25">
      <c r="A355" s="25"/>
      <c r="B355" s="26"/>
      <c r="C355" s="162"/>
      <c r="D355" s="25"/>
      <c r="E355" s="77"/>
      <c r="F355" s="325"/>
      <c r="G355" s="140"/>
      <c r="H355" s="52"/>
      <c r="I355" s="73"/>
      <c r="J355" s="30"/>
      <c r="K355" s="30"/>
      <c r="L355" s="187"/>
    </row>
    <row r="356" spans="1:13" x14ac:dyDescent="0.25">
      <c r="A356" s="25">
        <v>40</v>
      </c>
      <c r="B356" s="270">
        <v>168</v>
      </c>
      <c r="C356" s="177" t="s">
        <v>149</v>
      </c>
      <c r="D356" s="25"/>
      <c r="E356" s="77"/>
      <c r="F356" s="325"/>
      <c r="G356" s="140"/>
      <c r="H356" s="52"/>
      <c r="I356" s="73"/>
      <c r="J356" s="30"/>
      <c r="K356" s="34" t="s">
        <v>18</v>
      </c>
      <c r="L356" s="187">
        <f>H361</f>
        <v>1559400000</v>
      </c>
      <c r="M356" s="54">
        <v>200000000</v>
      </c>
    </row>
    <row r="357" spans="1:13" x14ac:dyDescent="0.25">
      <c r="A357" s="63"/>
      <c r="B357" s="63"/>
      <c r="C357" s="162" t="s">
        <v>503</v>
      </c>
      <c r="D357" s="25"/>
      <c r="E357" s="77">
        <v>20</v>
      </c>
      <c r="F357" s="325"/>
      <c r="G357" s="140">
        <v>7500000</v>
      </c>
      <c r="H357" s="52">
        <f>G357*E357</f>
        <v>150000000</v>
      </c>
      <c r="I357" s="73"/>
      <c r="J357" s="30"/>
      <c r="K357" s="30"/>
      <c r="L357" s="187"/>
    </row>
    <row r="358" spans="1:13" x14ac:dyDescent="0.25">
      <c r="A358" s="63"/>
      <c r="B358" s="63"/>
      <c r="C358" s="162" t="s">
        <v>566</v>
      </c>
      <c r="D358" s="25"/>
      <c r="E358" s="77">
        <v>100</v>
      </c>
      <c r="F358" s="325"/>
      <c r="G358" s="140">
        <v>5000000</v>
      </c>
      <c r="H358" s="52">
        <f>G358*E358</f>
        <v>500000000</v>
      </c>
      <c r="I358" s="73"/>
      <c r="J358" s="30"/>
      <c r="K358" s="30"/>
      <c r="L358" s="187"/>
    </row>
    <row r="359" spans="1:13" s="301" customFormat="1" x14ac:dyDescent="0.25">
      <c r="A359" s="63"/>
      <c r="B359" s="63"/>
      <c r="C359" s="162" t="s">
        <v>541</v>
      </c>
      <c r="D359" s="25"/>
      <c r="E359" s="77">
        <v>200</v>
      </c>
      <c r="F359" s="325"/>
      <c r="G359" s="140">
        <v>2047000</v>
      </c>
      <c r="H359" s="52">
        <f>G359*E359</f>
        <v>409400000</v>
      </c>
      <c r="I359" s="73"/>
      <c r="J359" s="30"/>
      <c r="K359" s="30"/>
      <c r="L359" s="187"/>
      <c r="M359" s="1"/>
    </row>
    <row r="360" spans="1:13" s="301" customFormat="1" x14ac:dyDescent="0.25">
      <c r="A360" s="63"/>
      <c r="B360" s="63"/>
      <c r="C360" s="162" t="s">
        <v>567</v>
      </c>
      <c r="D360" s="25"/>
      <c r="E360" s="77"/>
      <c r="F360" s="325"/>
      <c r="G360" s="140"/>
      <c r="H360" s="52">
        <v>500000000</v>
      </c>
      <c r="I360" s="73"/>
      <c r="J360" s="30"/>
      <c r="K360" s="30"/>
      <c r="L360" s="187"/>
      <c r="M360" s="1"/>
    </row>
    <row r="361" spans="1:13" x14ac:dyDescent="0.25">
      <c r="A361" s="63"/>
      <c r="B361" s="63"/>
      <c r="C361" s="212" t="s">
        <v>54</v>
      </c>
      <c r="D361" s="25"/>
      <c r="E361" s="77"/>
      <c r="F361" s="325"/>
      <c r="G361" s="140"/>
      <c r="H361" s="182">
        <f>SUM(H357:H360)</f>
        <v>1559400000</v>
      </c>
      <c r="I361" s="73"/>
      <c r="J361" s="30"/>
      <c r="K361" s="34"/>
      <c r="L361" s="187"/>
    </row>
    <row r="362" spans="1:13" x14ac:dyDescent="0.25">
      <c r="A362" s="25">
        <v>41</v>
      </c>
      <c r="B362" s="26">
        <v>170</v>
      </c>
      <c r="C362" s="27" t="s">
        <v>150</v>
      </c>
      <c r="D362" s="38"/>
      <c r="E362" s="39"/>
      <c r="F362" s="325"/>
      <c r="G362" s="140"/>
      <c r="H362" s="52"/>
      <c r="I362" s="73"/>
      <c r="J362" s="30"/>
      <c r="K362" s="34" t="s">
        <v>18</v>
      </c>
      <c r="L362" s="187">
        <f>H378</f>
        <v>175000000</v>
      </c>
      <c r="M362" s="54">
        <v>200000000</v>
      </c>
    </row>
    <row r="363" spans="1:13" s="301" customFormat="1" x14ac:dyDescent="0.25">
      <c r="A363" s="63"/>
      <c r="B363" s="209"/>
      <c r="C363" s="283"/>
      <c r="D363" s="38"/>
      <c r="E363" s="39"/>
      <c r="F363" s="325"/>
      <c r="G363" s="140"/>
      <c r="H363" s="52"/>
      <c r="I363" s="73"/>
      <c r="J363" s="30"/>
      <c r="K363" s="34"/>
      <c r="L363" s="187"/>
      <c r="M363" s="186"/>
    </row>
    <row r="364" spans="1:13" s="301" customFormat="1" x14ac:dyDescent="0.25">
      <c r="A364" s="63"/>
      <c r="B364" s="209"/>
      <c r="C364" s="283" t="s">
        <v>469</v>
      </c>
      <c r="D364" s="38"/>
      <c r="E364" s="39"/>
      <c r="F364" s="325"/>
      <c r="G364" s="140"/>
      <c r="H364" s="52">
        <v>23000000</v>
      </c>
      <c r="I364" s="73"/>
      <c r="J364" s="30"/>
      <c r="K364" s="34"/>
      <c r="L364" s="187"/>
      <c r="M364" s="186"/>
    </row>
    <row r="365" spans="1:13" s="301" customFormat="1" x14ac:dyDescent="0.25">
      <c r="A365" s="63"/>
      <c r="B365" s="209"/>
      <c r="C365" s="283" t="s">
        <v>540</v>
      </c>
      <c r="D365" s="38"/>
      <c r="E365" s="39"/>
      <c r="F365" s="325"/>
      <c r="G365" s="140"/>
      <c r="H365" s="52">
        <v>50000000</v>
      </c>
      <c r="I365" s="73"/>
      <c r="J365" s="30"/>
      <c r="K365" s="34"/>
      <c r="L365" s="187"/>
      <c r="M365" s="186"/>
    </row>
    <row r="366" spans="1:13" x14ac:dyDescent="0.25">
      <c r="A366" s="63"/>
      <c r="B366" s="63"/>
      <c r="C366" s="162" t="s">
        <v>151</v>
      </c>
      <c r="D366" s="25"/>
      <c r="E366" s="77"/>
      <c r="F366" s="325"/>
      <c r="G366" s="140"/>
      <c r="H366" s="52" t="s">
        <v>152</v>
      </c>
      <c r="I366" s="73"/>
      <c r="J366" s="140"/>
      <c r="K366" s="213"/>
      <c r="L366" s="187"/>
    </row>
    <row r="367" spans="1:13" x14ac:dyDescent="0.25">
      <c r="A367" s="63"/>
      <c r="B367" s="63"/>
      <c r="C367" s="162" t="s">
        <v>153</v>
      </c>
      <c r="D367" s="25"/>
      <c r="E367" s="77"/>
      <c r="F367" s="325"/>
      <c r="G367" s="140"/>
      <c r="H367" s="52" t="s">
        <v>152</v>
      </c>
      <c r="I367" s="73"/>
      <c r="J367" s="140"/>
      <c r="K367" s="213"/>
      <c r="L367" s="187"/>
    </row>
    <row r="368" spans="1:13" x14ac:dyDescent="0.25">
      <c r="A368" s="63"/>
      <c r="B368" s="63"/>
      <c r="C368" s="162" t="s">
        <v>154</v>
      </c>
      <c r="D368" s="25"/>
      <c r="E368" s="77"/>
      <c r="F368" s="325"/>
      <c r="G368" s="140"/>
      <c r="H368" s="52">
        <v>10000000</v>
      </c>
      <c r="I368" s="73"/>
      <c r="J368" s="140"/>
      <c r="K368" s="213"/>
      <c r="L368" s="187"/>
    </row>
    <row r="369" spans="1:13" x14ac:dyDescent="0.25">
      <c r="A369" s="63"/>
      <c r="B369" s="63"/>
      <c r="C369" s="162" t="s">
        <v>155</v>
      </c>
      <c r="D369" s="25"/>
      <c r="E369" s="77"/>
      <c r="F369" s="325"/>
      <c r="G369" s="140"/>
      <c r="H369" s="52">
        <v>12000000</v>
      </c>
      <c r="I369" s="73"/>
      <c r="J369" s="140"/>
      <c r="K369" s="213"/>
      <c r="L369" s="187"/>
    </row>
    <row r="370" spans="1:13" x14ac:dyDescent="0.25">
      <c r="A370" s="63"/>
      <c r="B370" s="63"/>
      <c r="C370" s="162" t="s">
        <v>156</v>
      </c>
      <c r="D370" s="25"/>
      <c r="E370" s="77"/>
      <c r="F370" s="325"/>
      <c r="G370" s="140"/>
      <c r="H370" s="52">
        <v>50000000</v>
      </c>
      <c r="I370" s="73"/>
      <c r="J370" s="140"/>
      <c r="K370" s="213"/>
      <c r="L370" s="187"/>
    </row>
    <row r="371" spans="1:13" x14ac:dyDescent="0.25">
      <c r="A371" s="63"/>
      <c r="B371" s="63"/>
      <c r="C371" s="162" t="s">
        <v>157</v>
      </c>
      <c r="D371" s="25"/>
      <c r="E371" s="77"/>
      <c r="F371" s="325"/>
      <c r="G371" s="140"/>
      <c r="H371" s="52" t="s">
        <v>152</v>
      </c>
      <c r="I371" s="73"/>
      <c r="J371" s="140"/>
      <c r="K371" s="213"/>
      <c r="L371" s="187"/>
    </row>
    <row r="372" spans="1:13" x14ac:dyDescent="0.25">
      <c r="A372" s="63"/>
      <c r="B372" s="63"/>
      <c r="C372" s="162" t="s">
        <v>158</v>
      </c>
      <c r="D372" s="25"/>
      <c r="E372" s="77"/>
      <c r="F372" s="325"/>
      <c r="G372" s="140"/>
      <c r="H372" s="52" t="s">
        <v>152</v>
      </c>
      <c r="I372" s="73"/>
      <c r="J372" s="140"/>
      <c r="K372" s="213"/>
      <c r="L372" s="187"/>
    </row>
    <row r="373" spans="1:13" x14ac:dyDescent="0.25">
      <c r="A373" s="63"/>
      <c r="B373" s="63"/>
      <c r="C373" s="162" t="s">
        <v>159</v>
      </c>
      <c r="D373" s="25"/>
      <c r="E373" s="77"/>
      <c r="F373" s="325"/>
      <c r="G373" s="140"/>
      <c r="H373" s="52">
        <v>30000000</v>
      </c>
      <c r="I373" s="73"/>
      <c r="J373" s="140"/>
      <c r="K373" s="213"/>
      <c r="L373" s="187"/>
    </row>
    <row r="374" spans="1:13" x14ac:dyDescent="0.25">
      <c r="A374" s="63"/>
      <c r="B374" s="63"/>
      <c r="C374" s="162" t="s">
        <v>160</v>
      </c>
      <c r="D374" s="25"/>
      <c r="E374" s="77"/>
      <c r="F374" s="325"/>
      <c r="G374" s="140"/>
      <c r="H374" s="52" t="s">
        <v>152</v>
      </c>
      <c r="I374" s="73"/>
      <c r="J374" s="140"/>
      <c r="K374" s="213"/>
      <c r="L374" s="187"/>
    </row>
    <row r="375" spans="1:13" x14ac:dyDescent="0.25">
      <c r="A375" s="63"/>
      <c r="B375" s="63"/>
      <c r="C375" s="162" t="s">
        <v>161</v>
      </c>
      <c r="D375" s="25"/>
      <c r="E375" s="77"/>
      <c r="F375" s="325"/>
      <c r="G375" s="140"/>
      <c r="H375" s="52" t="s">
        <v>152</v>
      </c>
      <c r="I375" s="73"/>
      <c r="J375" s="140"/>
      <c r="K375" s="213"/>
      <c r="L375" s="187"/>
    </row>
    <row r="376" spans="1:13" x14ac:dyDescent="0.25">
      <c r="A376" s="63"/>
      <c r="B376" s="63"/>
      <c r="C376" s="162" t="s">
        <v>162</v>
      </c>
      <c r="D376" s="25"/>
      <c r="E376" s="77"/>
      <c r="F376" s="325"/>
      <c r="G376" s="140"/>
      <c r="H376" s="52" t="s">
        <v>152</v>
      </c>
      <c r="I376" s="73"/>
      <c r="J376" s="140"/>
      <c r="K376" s="213"/>
      <c r="L376" s="187"/>
    </row>
    <row r="377" spans="1:13" x14ac:dyDescent="0.25">
      <c r="A377" s="63"/>
      <c r="B377" s="63"/>
      <c r="C377" s="162" t="s">
        <v>163</v>
      </c>
      <c r="D377" s="25"/>
      <c r="E377" s="77"/>
      <c r="F377" s="325"/>
      <c r="G377" s="140"/>
      <c r="H377" s="52" t="s">
        <v>152</v>
      </c>
      <c r="I377" s="73"/>
      <c r="J377" s="140"/>
      <c r="K377" s="213"/>
      <c r="L377" s="187"/>
    </row>
    <row r="378" spans="1:13" x14ac:dyDescent="0.25">
      <c r="A378" s="63"/>
      <c r="B378" s="63"/>
      <c r="C378" s="27" t="s">
        <v>54</v>
      </c>
      <c r="D378" s="38"/>
      <c r="E378" s="39"/>
      <c r="F378" s="325"/>
      <c r="G378" s="140"/>
      <c r="H378" s="182">
        <f>SUM(H364:H377)</f>
        <v>175000000</v>
      </c>
      <c r="I378" s="73"/>
      <c r="J378" s="140"/>
      <c r="K378" s="213"/>
      <c r="L378" s="187"/>
    </row>
    <row r="379" spans="1:13" x14ac:dyDescent="0.25">
      <c r="A379" s="25">
        <v>42</v>
      </c>
      <c r="B379" s="146">
        <v>172</v>
      </c>
      <c r="C379" s="27" t="s">
        <v>164</v>
      </c>
      <c r="D379" s="38"/>
      <c r="E379" s="39"/>
      <c r="F379" s="325"/>
      <c r="G379" s="140"/>
      <c r="H379" s="52"/>
      <c r="I379" s="73"/>
      <c r="J379" s="30"/>
      <c r="K379" s="34" t="s">
        <v>18</v>
      </c>
      <c r="L379" s="187">
        <f>K400+H400</f>
        <v>2962097600</v>
      </c>
      <c r="M379" s="54">
        <v>1500000000</v>
      </c>
    </row>
    <row r="380" spans="1:13" x14ac:dyDescent="0.25">
      <c r="A380" s="63"/>
      <c r="B380" s="214"/>
      <c r="C380" s="162" t="s">
        <v>165</v>
      </c>
      <c r="D380" s="75"/>
      <c r="E380" s="76"/>
      <c r="F380" s="325"/>
      <c r="G380" s="140"/>
      <c r="H380" s="52"/>
      <c r="I380" s="73"/>
      <c r="J380" s="30"/>
      <c r="K380" s="30"/>
      <c r="L380" s="187"/>
    </row>
    <row r="381" spans="1:13" x14ac:dyDescent="0.25">
      <c r="A381" s="63"/>
      <c r="B381" s="159"/>
      <c r="C381" s="283" t="s">
        <v>403</v>
      </c>
      <c r="D381" s="75"/>
      <c r="E381" s="76"/>
      <c r="F381" s="325"/>
      <c r="G381" s="140"/>
      <c r="H381" s="52"/>
      <c r="I381" s="73"/>
      <c r="J381" s="30"/>
      <c r="K381" s="30">
        <v>26000000</v>
      </c>
      <c r="L381" s="178"/>
    </row>
    <row r="382" spans="1:13" s="301" customFormat="1" x14ac:dyDescent="0.25">
      <c r="A382" s="63"/>
      <c r="B382" s="159"/>
      <c r="C382" s="283" t="s">
        <v>423</v>
      </c>
      <c r="D382" s="75"/>
      <c r="E382" s="76"/>
      <c r="F382" s="325"/>
      <c r="G382" s="140"/>
      <c r="H382" s="52"/>
      <c r="I382" s="73"/>
      <c r="J382" s="30"/>
      <c r="K382" s="30">
        <v>8376000</v>
      </c>
      <c r="L382" s="178"/>
      <c r="M382" s="1"/>
    </row>
    <row r="383" spans="1:13" s="301" customFormat="1" x14ac:dyDescent="0.25">
      <c r="A383" s="63"/>
      <c r="B383" s="159"/>
      <c r="C383" s="283" t="s">
        <v>447</v>
      </c>
      <c r="D383" s="75"/>
      <c r="E383" s="76"/>
      <c r="F383" s="325"/>
      <c r="G383" s="140"/>
      <c r="H383" s="52"/>
      <c r="I383" s="73"/>
      <c r="J383" s="30"/>
      <c r="K383" s="30">
        <v>2445626600</v>
      </c>
      <c r="L383" s="178"/>
      <c r="M383" s="1"/>
    </row>
    <row r="384" spans="1:13" s="301" customFormat="1" x14ac:dyDescent="0.25">
      <c r="A384" s="63"/>
      <c r="B384" s="159"/>
      <c r="C384" s="283" t="s">
        <v>411</v>
      </c>
      <c r="D384" s="75"/>
      <c r="E384" s="76"/>
      <c r="F384" s="325"/>
      <c r="G384" s="140"/>
      <c r="H384" s="52"/>
      <c r="I384" s="73"/>
      <c r="J384" s="30"/>
      <c r="K384" s="30">
        <v>20000000</v>
      </c>
      <c r="L384" s="178"/>
      <c r="M384" s="1"/>
    </row>
    <row r="385" spans="1:13" x14ac:dyDescent="0.25">
      <c r="A385" s="63"/>
      <c r="B385" s="159"/>
      <c r="C385" s="283" t="s">
        <v>404</v>
      </c>
      <c r="D385" s="75"/>
      <c r="E385" s="76"/>
      <c r="F385" s="325"/>
      <c r="G385" s="140"/>
      <c r="H385" s="52"/>
      <c r="I385" s="73"/>
      <c r="J385" s="30"/>
      <c r="K385" s="30">
        <v>110000000</v>
      </c>
      <c r="L385" s="178"/>
    </row>
    <row r="386" spans="1:13" x14ac:dyDescent="0.25">
      <c r="A386" s="63"/>
      <c r="B386" s="159"/>
      <c r="C386" s="283" t="s">
        <v>405</v>
      </c>
      <c r="D386" s="75"/>
      <c r="E386" s="76"/>
      <c r="F386" s="325"/>
      <c r="G386" s="140"/>
      <c r="H386" s="52"/>
      <c r="I386" s="73"/>
      <c r="J386" s="30"/>
      <c r="K386" s="30">
        <v>12000000</v>
      </c>
      <c r="L386" s="178"/>
    </row>
    <row r="387" spans="1:13" x14ac:dyDescent="0.25">
      <c r="A387" s="63"/>
      <c r="B387" s="214"/>
      <c r="C387" s="162" t="s">
        <v>166</v>
      </c>
      <c r="D387" s="75"/>
      <c r="E387" s="76"/>
      <c r="F387" s="325"/>
      <c r="G387" s="140"/>
      <c r="H387" s="52"/>
      <c r="I387" s="73"/>
      <c r="J387" s="30"/>
      <c r="K387" s="30"/>
      <c r="L387" s="182"/>
    </row>
    <row r="388" spans="1:13" x14ac:dyDescent="0.25">
      <c r="A388" s="63"/>
      <c r="B388" s="214"/>
      <c r="C388" s="162" t="s">
        <v>167</v>
      </c>
      <c r="D388" s="75"/>
      <c r="E388" s="76"/>
      <c r="F388" s="325"/>
      <c r="G388" s="140"/>
      <c r="H388" s="52"/>
      <c r="I388" s="73"/>
      <c r="J388" s="30"/>
      <c r="K388" s="30">
        <v>200000</v>
      </c>
      <c r="L388" s="49"/>
    </row>
    <row r="389" spans="1:13" x14ac:dyDescent="0.25">
      <c r="A389" s="63"/>
      <c r="B389" s="214"/>
      <c r="C389" s="162" t="s">
        <v>168</v>
      </c>
      <c r="D389" s="75"/>
      <c r="E389" s="76"/>
      <c r="F389" s="325"/>
      <c r="G389" s="140"/>
      <c r="H389" s="52"/>
      <c r="I389" s="73"/>
      <c r="J389" s="30"/>
      <c r="K389" s="30"/>
      <c r="L389" s="49"/>
    </row>
    <row r="390" spans="1:13" x14ac:dyDescent="0.25">
      <c r="A390" s="63"/>
      <c r="B390" s="214"/>
      <c r="C390" s="162" t="s">
        <v>169</v>
      </c>
      <c r="D390" s="75"/>
      <c r="E390" s="76"/>
      <c r="F390" s="325"/>
      <c r="G390" s="140"/>
      <c r="H390" s="52"/>
      <c r="I390" s="73"/>
      <c r="J390" s="30"/>
      <c r="K390" s="30">
        <v>500000</v>
      </c>
      <c r="L390" s="49"/>
    </row>
    <row r="391" spans="1:13" x14ac:dyDescent="0.25">
      <c r="A391" s="63"/>
      <c r="B391" s="214"/>
      <c r="C391" s="162" t="s">
        <v>170</v>
      </c>
      <c r="D391" s="75"/>
      <c r="E391" s="76"/>
      <c r="F391" s="325"/>
      <c r="G391" s="140"/>
      <c r="H391" s="52"/>
      <c r="I391" s="73"/>
      <c r="J391" s="30"/>
      <c r="K391" s="30">
        <v>33750000</v>
      </c>
      <c r="L391" s="49"/>
    </row>
    <row r="392" spans="1:13" x14ac:dyDescent="0.25">
      <c r="A392" s="63"/>
      <c r="B392" s="214"/>
      <c r="C392" s="162" t="s">
        <v>171</v>
      </c>
      <c r="D392" s="75"/>
      <c r="E392" s="76"/>
      <c r="F392" s="325"/>
      <c r="G392" s="140"/>
      <c r="H392" s="52"/>
      <c r="I392" s="73"/>
      <c r="J392" s="30"/>
      <c r="K392" s="30">
        <v>135000</v>
      </c>
      <c r="L392" s="49"/>
    </row>
    <row r="393" spans="1:13" x14ac:dyDescent="0.25">
      <c r="A393" s="63"/>
      <c r="B393" s="214"/>
      <c r="C393" s="162" t="s">
        <v>172</v>
      </c>
      <c r="D393" s="75"/>
      <c r="E393" s="76"/>
      <c r="F393" s="325"/>
      <c r="G393" s="140"/>
      <c r="H393" s="52"/>
      <c r="I393" s="73"/>
      <c r="J393" s="30"/>
      <c r="K393" s="30">
        <v>785000</v>
      </c>
      <c r="L393" s="49"/>
    </row>
    <row r="394" spans="1:13" x14ac:dyDescent="0.25">
      <c r="A394" s="63"/>
      <c r="B394" s="214"/>
      <c r="C394" s="162" t="s">
        <v>173</v>
      </c>
      <c r="D394" s="75"/>
      <c r="E394" s="76"/>
      <c r="F394" s="325"/>
      <c r="G394" s="140"/>
      <c r="H394" s="52"/>
      <c r="I394" s="73"/>
      <c r="J394" s="30"/>
      <c r="K394" s="30">
        <v>2575000</v>
      </c>
      <c r="L394" s="49"/>
    </row>
    <row r="395" spans="1:13" x14ac:dyDescent="0.25">
      <c r="A395" s="63"/>
      <c r="B395" s="214"/>
      <c r="C395" s="162" t="s">
        <v>174</v>
      </c>
      <c r="D395" s="75"/>
      <c r="E395" s="76"/>
      <c r="F395" s="325"/>
      <c r="G395" s="140"/>
      <c r="H395" s="52"/>
      <c r="I395" s="73"/>
      <c r="J395" s="30"/>
      <c r="K395" s="30">
        <v>75000</v>
      </c>
      <c r="L395" s="49"/>
    </row>
    <row r="396" spans="1:13" x14ac:dyDescent="0.25">
      <c r="A396" s="63"/>
      <c r="B396" s="214"/>
      <c r="C396" s="162" t="s">
        <v>175</v>
      </c>
      <c r="D396" s="75"/>
      <c r="E396" s="76"/>
      <c r="F396" s="325"/>
      <c r="G396" s="140"/>
      <c r="H396" s="52"/>
      <c r="I396" s="73"/>
      <c r="J396" s="30"/>
      <c r="K396" s="30">
        <v>500000</v>
      </c>
      <c r="L396" s="49"/>
    </row>
    <row r="397" spans="1:13" x14ac:dyDescent="0.25">
      <c r="A397" s="63"/>
      <c r="B397" s="214"/>
      <c r="C397" s="162" t="s">
        <v>176</v>
      </c>
      <c r="D397" s="75"/>
      <c r="E397" s="76"/>
      <c r="F397" s="325"/>
      <c r="G397" s="140"/>
      <c r="H397" s="52"/>
      <c r="I397" s="73"/>
      <c r="J397" s="30"/>
      <c r="K397" s="30">
        <v>1575000</v>
      </c>
      <c r="L397" s="49"/>
    </row>
    <row r="398" spans="1:13" x14ac:dyDescent="0.25">
      <c r="A398" s="63"/>
      <c r="B398" s="214"/>
      <c r="C398" s="162" t="s">
        <v>568</v>
      </c>
      <c r="D398" s="25"/>
      <c r="E398" s="77"/>
      <c r="F398" s="325"/>
      <c r="G398" s="140"/>
      <c r="H398" s="52"/>
      <c r="I398" s="73"/>
      <c r="J398" s="30"/>
      <c r="K398" s="30">
        <v>200000000</v>
      </c>
      <c r="L398" s="182"/>
    </row>
    <row r="399" spans="1:13" s="301" customFormat="1" x14ac:dyDescent="0.25">
      <c r="A399" s="63"/>
      <c r="B399" s="214"/>
      <c r="C399" s="162" t="s">
        <v>569</v>
      </c>
      <c r="D399" s="25"/>
      <c r="E399" s="77"/>
      <c r="F399" s="325"/>
      <c r="G399" s="140"/>
      <c r="H399" s="52"/>
      <c r="I399" s="73"/>
      <c r="J399" s="30"/>
      <c r="K399" s="30">
        <v>100000000</v>
      </c>
      <c r="L399" s="182"/>
      <c r="M399" s="1"/>
    </row>
    <row r="400" spans="1:13" x14ac:dyDescent="0.25">
      <c r="A400" s="63"/>
      <c r="B400" s="214"/>
      <c r="C400" s="184" t="s">
        <v>54</v>
      </c>
      <c r="D400" s="75"/>
      <c r="E400" s="76"/>
      <c r="F400" s="325"/>
      <c r="G400" s="140"/>
      <c r="H400" s="182">
        <f>SUM(H398:H398)</f>
        <v>0</v>
      </c>
      <c r="I400" s="73"/>
      <c r="J400" s="30"/>
      <c r="K400" s="30">
        <f>SUM(K381:K399)</f>
        <v>2962097600</v>
      </c>
      <c r="L400" s="182"/>
    </row>
    <row r="401" spans="1:13" x14ac:dyDescent="0.25">
      <c r="A401" s="130">
        <v>43</v>
      </c>
      <c r="B401" s="26">
        <v>174</v>
      </c>
      <c r="C401" s="184" t="s">
        <v>177</v>
      </c>
      <c r="D401" s="75"/>
      <c r="E401" s="76"/>
      <c r="F401" s="325"/>
      <c r="G401" s="140"/>
      <c r="H401" s="134"/>
      <c r="I401" s="73"/>
      <c r="J401" s="30"/>
      <c r="K401" s="30"/>
      <c r="L401" s="215">
        <v>50000000</v>
      </c>
      <c r="M401" s="216">
        <v>50000000</v>
      </c>
    </row>
    <row r="402" spans="1:13" x14ac:dyDescent="0.25">
      <c r="A402" s="25">
        <v>44</v>
      </c>
      <c r="B402" s="26">
        <v>475</v>
      </c>
      <c r="C402" s="184" t="s">
        <v>178</v>
      </c>
      <c r="D402" s="75"/>
      <c r="E402" s="76"/>
      <c r="F402" s="325"/>
      <c r="G402" s="140"/>
      <c r="H402" s="52"/>
      <c r="I402" s="73"/>
      <c r="J402" s="30"/>
      <c r="K402" s="30"/>
      <c r="L402" s="198" t="s">
        <v>129</v>
      </c>
      <c r="M402" s="217" t="s">
        <v>129</v>
      </c>
    </row>
    <row r="403" spans="1:13" x14ac:dyDescent="0.25">
      <c r="A403" s="25">
        <v>45</v>
      </c>
      <c r="B403" s="26">
        <v>514</v>
      </c>
      <c r="C403" s="184" t="s">
        <v>179</v>
      </c>
      <c r="D403" s="75"/>
      <c r="E403" s="76"/>
      <c r="F403" s="325"/>
      <c r="G403" s="140"/>
      <c r="H403" s="52"/>
      <c r="I403" s="73"/>
      <c r="J403" s="30"/>
      <c r="K403" s="30"/>
      <c r="L403" s="198" t="s">
        <v>129</v>
      </c>
      <c r="M403" s="217" t="s">
        <v>129</v>
      </c>
    </row>
    <row r="404" spans="1:13" x14ac:dyDescent="0.25">
      <c r="A404" s="63">
        <v>46</v>
      </c>
      <c r="B404" s="370">
        <v>515</v>
      </c>
      <c r="C404" s="184" t="s">
        <v>180</v>
      </c>
      <c r="D404" s="75"/>
      <c r="E404" s="76"/>
      <c r="F404" s="325"/>
      <c r="G404" s="140"/>
      <c r="H404" s="52"/>
      <c r="I404" s="73"/>
      <c r="J404" s="30"/>
      <c r="K404" s="34" t="s">
        <v>18</v>
      </c>
      <c r="L404" s="218">
        <f>H405</f>
        <v>24000000</v>
      </c>
      <c r="M404" s="54">
        <v>5000000</v>
      </c>
    </row>
    <row r="405" spans="1:13" x14ac:dyDescent="0.25">
      <c r="A405" s="63"/>
      <c r="B405" s="159"/>
      <c r="C405" s="162" t="s">
        <v>181</v>
      </c>
      <c r="D405" s="75"/>
      <c r="E405" s="76">
        <v>12</v>
      </c>
      <c r="F405" s="325">
        <v>2000000</v>
      </c>
      <c r="G405" s="140">
        <f>F405*E405</f>
        <v>24000000</v>
      </c>
      <c r="H405" s="52">
        <f>G405</f>
        <v>24000000</v>
      </c>
      <c r="I405" s="73"/>
      <c r="J405" s="30"/>
      <c r="K405" s="30"/>
      <c r="L405" s="183"/>
    </row>
    <row r="406" spans="1:13" x14ac:dyDescent="0.25">
      <c r="A406" s="63">
        <v>47</v>
      </c>
      <c r="B406" s="163">
        <v>516</v>
      </c>
      <c r="C406" s="184" t="s">
        <v>182</v>
      </c>
      <c r="D406" s="75"/>
      <c r="E406" s="76"/>
      <c r="F406" s="325"/>
      <c r="G406" s="140"/>
      <c r="H406" s="52"/>
      <c r="I406" s="73"/>
      <c r="J406" s="30"/>
      <c r="K406" s="34" t="s">
        <v>18</v>
      </c>
      <c r="L406" s="178">
        <f>H410</f>
        <v>102735000</v>
      </c>
      <c r="M406" s="54">
        <v>70000000</v>
      </c>
    </row>
    <row r="407" spans="1:13" x14ac:dyDescent="0.25">
      <c r="A407" s="63"/>
      <c r="B407" s="159"/>
      <c r="C407" s="283" t="s">
        <v>403</v>
      </c>
      <c r="D407" s="75"/>
      <c r="E407" s="76"/>
      <c r="F407" s="325"/>
      <c r="G407" s="140"/>
      <c r="H407" s="52">
        <v>86735000</v>
      </c>
      <c r="I407" s="73"/>
      <c r="J407" s="30"/>
      <c r="K407" s="30"/>
      <c r="L407" s="178"/>
    </row>
    <row r="408" spans="1:13" x14ac:dyDescent="0.25">
      <c r="A408" s="63"/>
      <c r="B408" s="159"/>
      <c r="C408" s="283" t="s">
        <v>425</v>
      </c>
      <c r="D408" s="75"/>
      <c r="E408" s="76"/>
      <c r="F408" s="325"/>
      <c r="G408" s="140"/>
      <c r="H408" s="52">
        <v>6000000</v>
      </c>
      <c r="I408" s="73"/>
      <c r="J408" s="30"/>
      <c r="K408" s="30"/>
      <c r="L408" s="178"/>
    </row>
    <row r="409" spans="1:13" x14ac:dyDescent="0.25">
      <c r="A409" s="63"/>
      <c r="B409" s="159"/>
      <c r="C409" s="162" t="s">
        <v>426</v>
      </c>
      <c r="D409" s="75"/>
      <c r="E409" s="76"/>
      <c r="F409" s="325"/>
      <c r="G409" s="140"/>
      <c r="H409" s="52">
        <v>10000000</v>
      </c>
      <c r="I409" s="73"/>
      <c r="J409" s="30"/>
      <c r="K409" s="30"/>
      <c r="L409" s="178"/>
    </row>
    <row r="410" spans="1:13" x14ac:dyDescent="0.25">
      <c r="A410" s="63"/>
      <c r="B410" s="159"/>
      <c r="C410" s="184" t="s">
        <v>54</v>
      </c>
      <c r="D410" s="75"/>
      <c r="E410" s="76"/>
      <c r="F410" s="325"/>
      <c r="G410" s="140"/>
      <c r="H410" s="182">
        <f>SUM(H407:H409)</f>
        <v>102735000</v>
      </c>
      <c r="I410" s="73"/>
      <c r="J410" s="30"/>
      <c r="K410" s="30"/>
      <c r="L410" s="178"/>
    </row>
    <row r="411" spans="1:13" x14ac:dyDescent="0.25">
      <c r="A411" s="25">
        <v>48</v>
      </c>
      <c r="B411" s="26">
        <v>517</v>
      </c>
      <c r="C411" s="27" t="s">
        <v>183</v>
      </c>
      <c r="D411" s="38"/>
      <c r="E411" s="39"/>
      <c r="F411" s="325"/>
      <c r="G411" s="140"/>
      <c r="H411" s="52"/>
      <c r="I411" s="73"/>
      <c r="J411" s="30"/>
      <c r="K411" s="30"/>
      <c r="L411" s="198" t="s">
        <v>129</v>
      </c>
      <c r="M411" s="217" t="s">
        <v>129</v>
      </c>
    </row>
    <row r="412" spans="1:13" x14ac:dyDescent="0.25">
      <c r="A412" s="25">
        <v>49</v>
      </c>
      <c r="B412" s="270">
        <v>518</v>
      </c>
      <c r="C412" s="27" t="s">
        <v>184</v>
      </c>
      <c r="D412" s="38"/>
      <c r="E412" s="39"/>
      <c r="F412" s="325"/>
      <c r="G412" s="140"/>
      <c r="H412" s="52"/>
      <c r="I412" s="73"/>
      <c r="J412" s="30"/>
      <c r="K412" s="34" t="s">
        <v>18</v>
      </c>
      <c r="L412" s="187">
        <v>100000000</v>
      </c>
      <c r="M412" s="54">
        <v>100000000</v>
      </c>
    </row>
    <row r="413" spans="1:13" x14ac:dyDescent="0.25">
      <c r="A413" s="25"/>
      <c r="B413" s="25"/>
      <c r="C413" s="162" t="s">
        <v>185</v>
      </c>
      <c r="D413" s="38"/>
      <c r="E413" s="39"/>
      <c r="F413" s="325"/>
      <c r="G413" s="140"/>
      <c r="H413" s="52"/>
      <c r="I413" s="73"/>
      <c r="J413" s="30">
        <v>1</v>
      </c>
      <c r="K413" s="30">
        <v>100000000</v>
      </c>
      <c r="L413" s="196"/>
    </row>
    <row r="414" spans="1:13" x14ac:dyDescent="0.25">
      <c r="A414" s="25">
        <v>50</v>
      </c>
      <c r="B414" s="270">
        <v>522</v>
      </c>
      <c r="C414" s="27" t="s">
        <v>186</v>
      </c>
      <c r="D414" s="38"/>
      <c r="E414" s="39"/>
      <c r="F414" s="325"/>
      <c r="G414" s="140"/>
      <c r="H414" s="182">
        <f>H415+H416+H417</f>
        <v>43600000</v>
      </c>
      <c r="I414" s="73"/>
      <c r="J414" s="30"/>
      <c r="K414" s="34" t="s">
        <v>18</v>
      </c>
      <c r="L414" s="187">
        <f>H414</f>
        <v>43600000</v>
      </c>
      <c r="M414" s="54">
        <v>49000000</v>
      </c>
    </row>
    <row r="415" spans="1:13" x14ac:dyDescent="0.25">
      <c r="A415" s="25"/>
      <c r="B415" s="25"/>
      <c r="C415" s="162" t="s">
        <v>187</v>
      </c>
      <c r="D415" s="38"/>
      <c r="E415" s="39">
        <v>12</v>
      </c>
      <c r="F415" s="325"/>
      <c r="G415" s="140">
        <v>300000</v>
      </c>
      <c r="H415" s="182">
        <f>E415*G415</f>
        <v>3600000</v>
      </c>
      <c r="I415" s="73"/>
      <c r="J415" s="30"/>
      <c r="K415" s="30"/>
      <c r="L415" s="203"/>
    </row>
    <row r="416" spans="1:13" x14ac:dyDescent="0.25">
      <c r="A416" s="25"/>
      <c r="B416" s="25"/>
      <c r="C416" s="162" t="s">
        <v>188</v>
      </c>
      <c r="D416" s="38"/>
      <c r="E416" s="39"/>
      <c r="F416" s="325"/>
      <c r="G416" s="140"/>
      <c r="H416" s="182">
        <v>10000000</v>
      </c>
      <c r="I416" s="73"/>
      <c r="J416" s="30"/>
      <c r="K416" s="30"/>
      <c r="L416" s="187"/>
    </row>
    <row r="417" spans="1:13" x14ac:dyDescent="0.25">
      <c r="A417" s="25"/>
      <c r="B417" s="25"/>
      <c r="C417" s="162" t="s">
        <v>189</v>
      </c>
      <c r="D417" s="38"/>
      <c r="E417" s="39"/>
      <c r="F417" s="325"/>
      <c r="G417" s="140"/>
      <c r="H417" s="182">
        <v>30000000</v>
      </c>
      <c r="I417" s="73"/>
      <c r="J417" s="30"/>
      <c r="K417" s="30"/>
      <c r="L417" s="196"/>
    </row>
    <row r="418" spans="1:13" x14ac:dyDescent="0.25">
      <c r="A418" s="25"/>
      <c r="B418" s="25"/>
      <c r="C418" s="162"/>
      <c r="D418" s="38"/>
      <c r="E418" s="39"/>
      <c r="F418" s="325"/>
      <c r="G418" s="140"/>
      <c r="H418" s="182"/>
      <c r="I418" s="73"/>
      <c r="J418" s="30"/>
      <c r="K418" s="30"/>
      <c r="L418" s="196"/>
    </row>
    <row r="419" spans="1:13" x14ac:dyDescent="0.25">
      <c r="A419" s="25">
        <v>51</v>
      </c>
      <c r="B419" s="26">
        <v>525</v>
      </c>
      <c r="C419" s="184" t="s">
        <v>190</v>
      </c>
      <c r="D419" s="75"/>
      <c r="E419" s="76"/>
      <c r="F419" s="325"/>
      <c r="G419" s="140"/>
      <c r="H419" s="52"/>
      <c r="I419" s="73"/>
      <c r="J419" s="30"/>
      <c r="K419" s="34" t="s">
        <v>18</v>
      </c>
      <c r="L419" s="187">
        <f>H437</f>
        <v>179885021</v>
      </c>
      <c r="M419" s="54">
        <v>140000000</v>
      </c>
    </row>
    <row r="420" spans="1:13" x14ac:dyDescent="0.25">
      <c r="A420" s="100"/>
      <c r="B420" s="44"/>
      <c r="C420" s="184" t="s">
        <v>191</v>
      </c>
      <c r="D420" s="75"/>
      <c r="E420" s="76"/>
      <c r="F420" s="325"/>
      <c r="G420" s="78"/>
      <c r="H420" s="52"/>
      <c r="I420" s="73"/>
      <c r="J420" s="30"/>
      <c r="K420" s="30"/>
      <c r="L420" s="203"/>
    </row>
    <row r="421" spans="1:13" x14ac:dyDescent="0.25">
      <c r="A421" s="63"/>
      <c r="B421" s="58"/>
      <c r="C421" s="283" t="s">
        <v>424</v>
      </c>
      <c r="D421" s="75"/>
      <c r="E421" s="76"/>
      <c r="F421" s="325"/>
      <c r="G421" s="78"/>
      <c r="H421" s="52">
        <v>22980007</v>
      </c>
      <c r="I421" s="73"/>
      <c r="J421" s="30"/>
      <c r="K421" s="30"/>
      <c r="L421" s="203"/>
    </row>
    <row r="422" spans="1:13" x14ac:dyDescent="0.25">
      <c r="A422" s="63"/>
      <c r="B422" s="58"/>
      <c r="C422" s="283" t="s">
        <v>303</v>
      </c>
      <c r="D422" s="75"/>
      <c r="E422" s="76"/>
      <c r="F422" s="325"/>
      <c r="G422" s="78"/>
      <c r="H422" s="52">
        <v>25890007</v>
      </c>
      <c r="I422" s="73"/>
      <c r="J422" s="30"/>
      <c r="K422" s="30"/>
      <c r="L422" s="203"/>
    </row>
    <row r="423" spans="1:13" x14ac:dyDescent="0.25">
      <c r="A423" s="63"/>
      <c r="B423" s="159"/>
      <c r="C423" s="283" t="s">
        <v>412</v>
      </c>
      <c r="D423" s="75"/>
      <c r="E423" s="76"/>
      <c r="F423" s="325"/>
      <c r="G423" s="140"/>
      <c r="H423" s="52">
        <v>4000000</v>
      </c>
      <c r="I423" s="73"/>
      <c r="J423" s="30"/>
      <c r="K423" s="30"/>
      <c r="L423" s="178"/>
    </row>
    <row r="424" spans="1:13" x14ac:dyDescent="0.25">
      <c r="A424" s="63"/>
      <c r="B424" s="159"/>
      <c r="C424" s="283" t="s">
        <v>317</v>
      </c>
      <c r="D424" s="75"/>
      <c r="E424" s="76"/>
      <c r="F424" s="325"/>
      <c r="G424" s="140"/>
      <c r="H424" s="52">
        <v>400000</v>
      </c>
      <c r="I424" s="73"/>
      <c r="J424" s="30"/>
      <c r="K424" s="30"/>
      <c r="L424" s="178"/>
    </row>
    <row r="425" spans="1:13" x14ac:dyDescent="0.25">
      <c r="A425" s="63"/>
      <c r="B425" s="159"/>
      <c r="C425" s="283" t="s">
        <v>407</v>
      </c>
      <c r="D425" s="75"/>
      <c r="E425" s="76"/>
      <c r="F425" s="325"/>
      <c r="G425" s="140"/>
      <c r="H425" s="52">
        <v>1350000</v>
      </c>
      <c r="I425" s="73"/>
      <c r="J425" s="30"/>
      <c r="K425" s="30"/>
      <c r="L425" s="178"/>
    </row>
    <row r="426" spans="1:13" s="301" customFormat="1" x14ac:dyDescent="0.25">
      <c r="A426" s="63"/>
      <c r="B426" s="159"/>
      <c r="C426" s="283" t="s">
        <v>405</v>
      </c>
      <c r="D426" s="75"/>
      <c r="E426" s="76"/>
      <c r="F426" s="325"/>
      <c r="G426" s="140"/>
      <c r="H426" s="52">
        <v>1000000</v>
      </c>
      <c r="I426" s="73"/>
      <c r="J426" s="30"/>
      <c r="K426" s="30"/>
      <c r="L426" s="178"/>
      <c r="M426" s="1"/>
    </row>
    <row r="427" spans="1:13" x14ac:dyDescent="0.25">
      <c r="A427" s="63"/>
      <c r="B427" s="159"/>
      <c r="C427" s="283" t="s">
        <v>406</v>
      </c>
      <c r="D427" s="75"/>
      <c r="E427" s="76"/>
      <c r="F427" s="325"/>
      <c r="G427" s="140"/>
      <c r="H427" s="52">
        <v>5000000</v>
      </c>
      <c r="I427" s="73"/>
      <c r="J427" s="30"/>
      <c r="K427" s="30"/>
      <c r="L427" s="178"/>
    </row>
    <row r="428" spans="1:13" x14ac:dyDescent="0.25">
      <c r="A428" s="63"/>
      <c r="B428" s="159"/>
      <c r="C428" s="283" t="s">
        <v>403</v>
      </c>
      <c r="D428" s="75"/>
      <c r="E428" s="76"/>
      <c r="F428" s="325"/>
      <c r="G428" s="140"/>
      <c r="H428" s="52">
        <v>9185000</v>
      </c>
      <c r="I428" s="73"/>
      <c r="J428" s="30"/>
      <c r="K428" s="30"/>
      <c r="L428" s="178"/>
    </row>
    <row r="429" spans="1:13" x14ac:dyDescent="0.25">
      <c r="A429" s="63"/>
      <c r="B429" s="159"/>
      <c r="C429" s="283" t="s">
        <v>427</v>
      </c>
      <c r="D429" s="75"/>
      <c r="E429" s="76"/>
      <c r="F429" s="325"/>
      <c r="G429" s="140"/>
      <c r="H429" s="52">
        <v>4500000</v>
      </c>
      <c r="I429" s="73"/>
      <c r="J429" s="30"/>
      <c r="K429" s="30"/>
      <c r="L429" s="178"/>
    </row>
    <row r="430" spans="1:13" x14ac:dyDescent="0.25">
      <c r="A430" s="63"/>
      <c r="B430" s="159"/>
      <c r="C430" s="162" t="s">
        <v>428</v>
      </c>
      <c r="D430" s="75"/>
      <c r="E430" s="76"/>
      <c r="F430" s="325"/>
      <c r="G430" s="140"/>
      <c r="H430" s="52">
        <v>10750000</v>
      </c>
      <c r="I430" s="73"/>
      <c r="J430" s="30"/>
      <c r="K430" s="30"/>
      <c r="L430" s="178"/>
    </row>
    <row r="431" spans="1:13" x14ac:dyDescent="0.25">
      <c r="A431" s="63"/>
      <c r="B431" s="159"/>
      <c r="C431" s="283" t="s">
        <v>429</v>
      </c>
      <c r="D431" s="75"/>
      <c r="E431" s="76"/>
      <c r="F431" s="325"/>
      <c r="G431" s="140"/>
      <c r="H431" s="52">
        <v>21400000</v>
      </c>
      <c r="I431" s="73"/>
      <c r="J431" s="30"/>
      <c r="K431" s="30"/>
      <c r="L431" s="178"/>
    </row>
    <row r="432" spans="1:13" x14ac:dyDescent="0.25">
      <c r="A432" s="63"/>
      <c r="B432" s="159"/>
      <c r="C432" s="283" t="s">
        <v>430</v>
      </c>
      <c r="D432" s="75"/>
      <c r="E432" s="76"/>
      <c r="F432" s="325"/>
      <c r="G432" s="140"/>
      <c r="H432" s="52">
        <v>370000</v>
      </c>
      <c r="I432" s="73"/>
      <c r="J432" s="30"/>
      <c r="K432" s="30"/>
      <c r="L432" s="178"/>
    </row>
    <row r="433" spans="1:13" x14ac:dyDescent="0.25">
      <c r="A433" s="63"/>
      <c r="B433" s="159"/>
      <c r="C433" s="283" t="s">
        <v>404</v>
      </c>
      <c r="D433" s="75"/>
      <c r="E433" s="76"/>
      <c r="F433" s="325"/>
      <c r="G433" s="140"/>
      <c r="H433" s="52">
        <v>55000000</v>
      </c>
      <c r="I433" s="73"/>
      <c r="J433" s="30"/>
      <c r="K433" s="30"/>
      <c r="L433" s="178"/>
    </row>
    <row r="434" spans="1:13" x14ac:dyDescent="0.25">
      <c r="A434" s="63"/>
      <c r="B434" s="159"/>
      <c r="C434" s="283" t="s">
        <v>192</v>
      </c>
      <c r="D434" s="75"/>
      <c r="E434" s="76"/>
      <c r="F434" s="325"/>
      <c r="G434" s="140"/>
      <c r="H434" s="52">
        <v>5000000</v>
      </c>
      <c r="I434" s="73"/>
      <c r="J434" s="30"/>
      <c r="K434" s="30"/>
      <c r="L434" s="178"/>
    </row>
    <row r="435" spans="1:13" x14ac:dyDescent="0.25">
      <c r="A435" s="63"/>
      <c r="B435" s="159"/>
      <c r="C435" s="283" t="s">
        <v>193</v>
      </c>
      <c r="D435" s="75"/>
      <c r="E435" s="76"/>
      <c r="F435" s="325"/>
      <c r="G435" s="140"/>
      <c r="H435" s="52">
        <v>11100000</v>
      </c>
      <c r="I435" s="73"/>
      <c r="J435" s="30"/>
      <c r="K435" s="30"/>
      <c r="L435" s="178"/>
    </row>
    <row r="436" spans="1:13" x14ac:dyDescent="0.25">
      <c r="A436" s="63"/>
      <c r="B436" s="159"/>
      <c r="C436" s="283" t="s">
        <v>194</v>
      </c>
      <c r="D436" s="75"/>
      <c r="E436" s="76"/>
      <c r="F436" s="325"/>
      <c r="G436" s="140"/>
      <c r="H436" s="52">
        <v>1960007</v>
      </c>
      <c r="I436" s="73"/>
      <c r="J436" s="30"/>
      <c r="K436" s="30"/>
      <c r="L436" s="178"/>
    </row>
    <row r="437" spans="1:13" x14ac:dyDescent="0.25">
      <c r="A437" s="58"/>
      <c r="B437" s="58"/>
      <c r="C437" s="184" t="s">
        <v>54</v>
      </c>
      <c r="D437" s="25"/>
      <c r="E437" s="77"/>
      <c r="F437" s="325"/>
      <c r="G437" s="140"/>
      <c r="H437" s="182">
        <f>SUM(H420:H436)</f>
        <v>179885021</v>
      </c>
      <c r="I437" s="73"/>
      <c r="J437" s="30"/>
      <c r="K437" s="30"/>
      <c r="L437" s="187"/>
    </row>
    <row r="438" spans="1:13" x14ac:dyDescent="0.25">
      <c r="A438" s="25">
        <v>52</v>
      </c>
      <c r="B438" s="26">
        <v>527</v>
      </c>
      <c r="C438" s="184" t="s">
        <v>195</v>
      </c>
      <c r="D438" s="75"/>
      <c r="E438" s="76"/>
      <c r="F438" s="325"/>
      <c r="G438" s="140"/>
      <c r="H438" s="52"/>
      <c r="I438" s="73"/>
      <c r="J438" s="30"/>
      <c r="K438" s="30"/>
      <c r="L438" s="198" t="s">
        <v>129</v>
      </c>
      <c r="M438" s="217" t="s">
        <v>129</v>
      </c>
    </row>
    <row r="439" spans="1:13" x14ac:dyDescent="0.25">
      <c r="A439" s="130">
        <v>53</v>
      </c>
      <c r="B439" s="26">
        <v>528</v>
      </c>
      <c r="C439" s="27" t="s">
        <v>196</v>
      </c>
      <c r="D439" s="28"/>
      <c r="E439" s="29"/>
      <c r="F439" s="325"/>
      <c r="G439" s="140"/>
      <c r="H439" s="52"/>
      <c r="I439" s="73"/>
      <c r="J439" s="30"/>
      <c r="K439" s="34" t="s">
        <v>18</v>
      </c>
      <c r="L439" s="198" t="s">
        <v>129</v>
      </c>
      <c r="M439" s="217" t="s">
        <v>129</v>
      </c>
    </row>
    <row r="440" spans="1:13" x14ac:dyDescent="0.25">
      <c r="A440" s="130">
        <v>54</v>
      </c>
      <c r="B440" s="26">
        <v>529</v>
      </c>
      <c r="C440" s="27" t="s">
        <v>197</v>
      </c>
      <c r="D440" s="38"/>
      <c r="E440" s="39"/>
      <c r="F440" s="325"/>
      <c r="G440" s="140"/>
      <c r="H440" s="52"/>
      <c r="I440" s="73"/>
      <c r="J440" s="30"/>
      <c r="K440" s="34" t="s">
        <v>18</v>
      </c>
      <c r="L440" s="187">
        <v>5000000</v>
      </c>
      <c r="M440" s="54">
        <v>5000000</v>
      </c>
    </row>
    <row r="441" spans="1:13" x14ac:dyDescent="0.25">
      <c r="A441" s="63"/>
      <c r="B441" s="159"/>
      <c r="C441" s="380" t="s">
        <v>198</v>
      </c>
      <c r="D441" s="381"/>
      <c r="E441" s="382"/>
      <c r="F441" s="383"/>
      <c r="G441" s="384"/>
      <c r="H441" s="385"/>
      <c r="I441" s="386"/>
      <c r="J441" s="387"/>
      <c r="K441" s="373" t="s">
        <v>18</v>
      </c>
      <c r="L441" s="375">
        <f>SUM(L347:L440)</f>
        <v>5306717621</v>
      </c>
      <c r="M441" s="98">
        <f>SUM(M347:M440)</f>
        <v>2439000000</v>
      </c>
    </row>
    <row r="442" spans="1:13" x14ac:dyDescent="0.25">
      <c r="A442" s="87"/>
      <c r="B442" s="149"/>
      <c r="C442" s="150"/>
      <c r="D442" s="151"/>
      <c r="E442" s="152"/>
      <c r="F442" s="334"/>
      <c r="G442" s="154"/>
      <c r="H442" s="155"/>
      <c r="I442" s="170"/>
      <c r="J442" s="153"/>
      <c r="K442" s="168"/>
      <c r="L442" s="71"/>
    </row>
    <row r="443" spans="1:13" s="24" customFormat="1" ht="12.75" x14ac:dyDescent="0.2">
      <c r="A443" s="106"/>
      <c r="B443" s="107"/>
      <c r="C443" s="108"/>
      <c r="D443" s="107"/>
      <c r="E443" s="109"/>
      <c r="F443" s="330"/>
      <c r="G443" s="110" t="s">
        <v>5</v>
      </c>
      <c r="H443" s="111"/>
      <c r="I443" s="107"/>
      <c r="J443" s="107" t="s">
        <v>6</v>
      </c>
      <c r="K443" s="109"/>
      <c r="L443" s="107" t="s">
        <v>7</v>
      </c>
      <c r="M443" s="1"/>
    </row>
    <row r="444" spans="1:13" s="24" customFormat="1" ht="12.75" x14ac:dyDescent="0.2">
      <c r="A444" s="112" t="s">
        <v>2</v>
      </c>
      <c r="B444" s="113" t="s">
        <v>3</v>
      </c>
      <c r="C444" s="114" t="s">
        <v>4</v>
      </c>
      <c r="D444" s="113" t="s">
        <v>9</v>
      </c>
      <c r="E444" s="115" t="s">
        <v>10</v>
      </c>
      <c r="F444" s="331" t="s">
        <v>89</v>
      </c>
      <c r="G444" s="117" t="s">
        <v>12</v>
      </c>
      <c r="H444" s="118" t="s">
        <v>13</v>
      </c>
      <c r="I444" s="119" t="s">
        <v>11</v>
      </c>
      <c r="J444" s="116" t="s">
        <v>12</v>
      </c>
      <c r="K444" s="115" t="s">
        <v>13</v>
      </c>
      <c r="L444" s="113" t="s">
        <v>14</v>
      </c>
      <c r="M444" s="1"/>
    </row>
    <row r="445" spans="1:13" s="24" customFormat="1" ht="12.75" x14ac:dyDescent="0.2">
      <c r="A445" s="120"/>
      <c r="B445" s="121"/>
      <c r="C445" s="122"/>
      <c r="D445" s="123"/>
      <c r="E445" s="124"/>
      <c r="F445" s="332"/>
      <c r="G445" s="126" t="s">
        <v>58</v>
      </c>
      <c r="H445" s="127"/>
      <c r="I445" s="125"/>
      <c r="J445" s="125" t="s">
        <v>58</v>
      </c>
      <c r="K445" s="124"/>
      <c r="L445" s="123"/>
      <c r="M445" s="1"/>
    </row>
    <row r="446" spans="1:13" x14ac:dyDescent="0.25">
      <c r="A446" s="100"/>
      <c r="B446" s="219"/>
      <c r="C446" s="220" t="s">
        <v>199</v>
      </c>
      <c r="D446" s="102"/>
      <c r="E446" s="103"/>
      <c r="F446" s="326"/>
      <c r="G446" s="104"/>
      <c r="H446" s="129"/>
      <c r="I446" s="61"/>
      <c r="J446" s="33"/>
      <c r="K446" s="62"/>
      <c r="L446" s="51"/>
    </row>
    <row r="447" spans="1:13" x14ac:dyDescent="0.25">
      <c r="A447" s="63">
        <v>55</v>
      </c>
      <c r="B447" s="163">
        <v>466</v>
      </c>
      <c r="C447" s="184" t="s">
        <v>200</v>
      </c>
      <c r="D447" s="221"/>
      <c r="E447" s="142"/>
      <c r="F447" s="328"/>
      <c r="G447" s="143"/>
      <c r="H447" s="144"/>
      <c r="I447" s="40"/>
      <c r="J447" s="41"/>
      <c r="K447" s="34" t="s">
        <v>18</v>
      </c>
      <c r="L447" s="35">
        <f>H448+H449+H450+H451+H452+H453+H454+H455</f>
        <v>70000000</v>
      </c>
      <c r="M447" s="54">
        <v>70000000</v>
      </c>
    </row>
    <row r="448" spans="1:13" x14ac:dyDescent="0.25">
      <c r="A448" s="63"/>
      <c r="B448" s="159"/>
      <c r="C448" s="162" t="s">
        <v>201</v>
      </c>
      <c r="D448" s="75"/>
      <c r="E448" s="76"/>
      <c r="F448" s="325"/>
      <c r="G448" s="140"/>
      <c r="H448" s="52">
        <v>6400000</v>
      </c>
      <c r="I448" s="73"/>
      <c r="J448" s="30"/>
      <c r="K448" s="30"/>
      <c r="L448" s="203"/>
    </row>
    <row r="449" spans="1:13" x14ac:dyDescent="0.25">
      <c r="A449" s="63"/>
      <c r="B449" s="159"/>
      <c r="C449" s="162" t="s">
        <v>202</v>
      </c>
      <c r="D449" s="75"/>
      <c r="E449" s="76"/>
      <c r="F449" s="325"/>
      <c r="G449" s="140"/>
      <c r="H449" s="52">
        <v>9000000</v>
      </c>
      <c r="I449" s="73"/>
      <c r="J449" s="30"/>
      <c r="K449" s="30"/>
      <c r="L449" s="187"/>
    </row>
    <row r="450" spans="1:13" x14ac:dyDescent="0.25">
      <c r="A450" s="63"/>
      <c r="B450" s="159"/>
      <c r="C450" s="162" t="s">
        <v>203</v>
      </c>
      <c r="D450" s="75"/>
      <c r="E450" s="76"/>
      <c r="F450" s="325">
        <v>12</v>
      </c>
      <c r="G450" s="140">
        <v>500000</v>
      </c>
      <c r="H450" s="52">
        <f>G450*F450</f>
        <v>6000000</v>
      </c>
      <c r="I450" s="73"/>
      <c r="J450" s="30"/>
      <c r="K450" s="30"/>
      <c r="L450" s="187"/>
    </row>
    <row r="451" spans="1:13" x14ac:dyDescent="0.25">
      <c r="A451" s="63"/>
      <c r="B451" s="159"/>
      <c r="C451" s="162" t="s">
        <v>510</v>
      </c>
      <c r="D451" s="75"/>
      <c r="E451" s="76"/>
      <c r="F451" s="325">
        <v>12</v>
      </c>
      <c r="G451" s="140">
        <v>500000</v>
      </c>
      <c r="H451" s="52">
        <f t="shared" ref="H451:H455" si="4">G451*F451</f>
        <v>6000000</v>
      </c>
      <c r="I451" s="73"/>
      <c r="J451" s="30"/>
      <c r="K451" s="30"/>
      <c r="L451" s="187"/>
    </row>
    <row r="452" spans="1:13" x14ac:dyDescent="0.25">
      <c r="A452" s="63"/>
      <c r="B452" s="159"/>
      <c r="C452" s="162" t="s">
        <v>204</v>
      </c>
      <c r="D452" s="75"/>
      <c r="E452" s="76"/>
      <c r="F452" s="325">
        <v>1</v>
      </c>
      <c r="G452" s="140">
        <v>400000</v>
      </c>
      <c r="H452" s="52">
        <f t="shared" si="4"/>
        <v>400000</v>
      </c>
      <c r="I452" s="73"/>
      <c r="J452" s="30"/>
      <c r="K452" s="30"/>
      <c r="L452" s="187"/>
    </row>
    <row r="453" spans="1:13" x14ac:dyDescent="0.25">
      <c r="A453" s="63"/>
      <c r="B453" s="159"/>
      <c r="C453" s="162" t="s">
        <v>205</v>
      </c>
      <c r="D453" s="75"/>
      <c r="E453" s="76"/>
      <c r="F453" s="325">
        <v>1</v>
      </c>
      <c r="G453" s="140">
        <v>10000000</v>
      </c>
      <c r="H453" s="52">
        <f t="shared" si="4"/>
        <v>10000000</v>
      </c>
      <c r="I453" s="73"/>
      <c r="J453" s="30"/>
      <c r="K453" s="30"/>
      <c r="L453" s="187"/>
    </row>
    <row r="454" spans="1:13" x14ac:dyDescent="0.25">
      <c r="A454" s="63"/>
      <c r="B454" s="159"/>
      <c r="C454" s="162" t="s">
        <v>206</v>
      </c>
      <c r="D454" s="75"/>
      <c r="E454" s="76"/>
      <c r="F454" s="325">
        <v>12</v>
      </c>
      <c r="G454" s="140">
        <v>600000</v>
      </c>
      <c r="H454" s="52">
        <f t="shared" si="4"/>
        <v>7200000</v>
      </c>
      <c r="I454" s="73"/>
      <c r="J454" s="30"/>
      <c r="K454" s="30"/>
      <c r="L454" s="187"/>
    </row>
    <row r="455" spans="1:13" x14ac:dyDescent="0.25">
      <c r="A455" s="63"/>
      <c r="B455" s="159"/>
      <c r="C455" s="162" t="s">
        <v>207</v>
      </c>
      <c r="D455" s="75"/>
      <c r="E455" s="76"/>
      <c r="F455" s="325">
        <v>1</v>
      </c>
      <c r="G455" s="140">
        <v>25000000</v>
      </c>
      <c r="H455" s="52">
        <f t="shared" si="4"/>
        <v>25000000</v>
      </c>
      <c r="I455" s="73"/>
      <c r="J455" s="30"/>
      <c r="K455" s="30"/>
      <c r="L455" s="196"/>
    </row>
    <row r="456" spans="1:13" x14ac:dyDescent="0.25">
      <c r="A456" s="63"/>
      <c r="B456" s="159"/>
      <c r="C456" s="283" t="s">
        <v>332</v>
      </c>
      <c r="D456" s="222"/>
      <c r="E456" s="223"/>
      <c r="F456" s="334"/>
      <c r="G456" s="224"/>
      <c r="H456" s="52">
        <v>12600000</v>
      </c>
      <c r="I456" s="166"/>
      <c r="J456" s="153"/>
      <c r="K456" s="153"/>
      <c r="L456" s="196"/>
    </row>
    <row r="457" spans="1:13" x14ac:dyDescent="0.25">
      <c r="A457" s="25">
        <v>56</v>
      </c>
      <c r="B457" s="146">
        <v>467</v>
      </c>
      <c r="C457" s="184" t="s">
        <v>208</v>
      </c>
      <c r="D457" s="222"/>
      <c r="E457" s="223"/>
      <c r="F457" s="334"/>
      <c r="G457" s="224"/>
      <c r="H457" s="52"/>
      <c r="I457" s="166"/>
      <c r="J457" s="153"/>
      <c r="K457" s="153"/>
      <c r="L457" s="198" t="s">
        <v>129</v>
      </c>
      <c r="M457" s="199" t="s">
        <v>129</v>
      </c>
    </row>
    <row r="458" spans="1:13" x14ac:dyDescent="0.25">
      <c r="A458" s="25">
        <v>57</v>
      </c>
      <c r="B458" s="146">
        <v>469</v>
      </c>
      <c r="C458" s="184" t="s">
        <v>209</v>
      </c>
      <c r="D458" s="75"/>
      <c r="E458" s="76"/>
      <c r="F458" s="325"/>
      <c r="G458" s="140"/>
      <c r="H458" s="52">
        <v>10000000</v>
      </c>
      <c r="I458" s="73"/>
      <c r="J458" s="30"/>
      <c r="K458" s="34" t="s">
        <v>18</v>
      </c>
      <c r="L458" s="225">
        <v>10000000</v>
      </c>
      <c r="M458" s="226" t="s">
        <v>129</v>
      </c>
    </row>
    <row r="459" spans="1:13" x14ac:dyDescent="0.25">
      <c r="A459" s="25">
        <v>58</v>
      </c>
      <c r="B459" s="146">
        <v>471</v>
      </c>
      <c r="C459" s="27" t="s">
        <v>210</v>
      </c>
      <c r="D459" s="151"/>
      <c r="E459" s="227"/>
      <c r="F459" s="334"/>
      <c r="G459" s="224"/>
      <c r="H459" s="52"/>
      <c r="I459" s="166"/>
      <c r="J459" s="153"/>
      <c r="K459" s="34" t="s">
        <v>18</v>
      </c>
      <c r="L459" s="187">
        <f>H460</f>
        <v>1600000000</v>
      </c>
      <c r="M459" s="54">
        <v>1600000000</v>
      </c>
    </row>
    <row r="460" spans="1:13" x14ac:dyDescent="0.25">
      <c r="A460" s="63"/>
      <c r="B460" s="159"/>
      <c r="C460" s="228" t="s">
        <v>211</v>
      </c>
      <c r="D460" s="222"/>
      <c r="E460" s="223">
        <v>1</v>
      </c>
      <c r="F460" s="334">
        <v>400</v>
      </c>
      <c r="G460" s="224">
        <v>4000000</v>
      </c>
      <c r="H460" s="52">
        <f>G460*F460</f>
        <v>1600000000</v>
      </c>
      <c r="I460" s="166"/>
      <c r="J460" s="153"/>
      <c r="K460" s="153"/>
      <c r="L460" s="203"/>
    </row>
    <row r="461" spans="1:13" x14ac:dyDescent="0.25">
      <c r="A461" s="25">
        <v>59</v>
      </c>
      <c r="B461" s="281">
        <v>478</v>
      </c>
      <c r="C461" s="27" t="s">
        <v>212</v>
      </c>
      <c r="D461" s="47"/>
      <c r="E461" s="229"/>
      <c r="F461" s="326"/>
      <c r="G461" s="104"/>
      <c r="H461" s="129"/>
      <c r="I461" s="61"/>
      <c r="J461" s="33"/>
      <c r="K461" s="34" t="s">
        <v>18</v>
      </c>
      <c r="L461" s="187">
        <v>320000000</v>
      </c>
      <c r="M461" s="54">
        <v>320000000</v>
      </c>
    </row>
    <row r="462" spans="1:13" x14ac:dyDescent="0.25">
      <c r="A462" s="63"/>
      <c r="B462" s="159"/>
      <c r="C462" s="141" t="s">
        <v>213</v>
      </c>
      <c r="D462" s="75"/>
      <c r="E462" s="76"/>
      <c r="F462" s="329"/>
      <c r="G462" s="230"/>
      <c r="H462" s="134">
        <v>300000000</v>
      </c>
      <c r="I462" s="73"/>
      <c r="J462" s="30"/>
      <c r="K462" s="30"/>
      <c r="L462" s="183"/>
    </row>
    <row r="463" spans="1:13" x14ac:dyDescent="0.25">
      <c r="A463" s="25">
        <v>60</v>
      </c>
      <c r="B463" s="146">
        <v>480</v>
      </c>
      <c r="C463" s="231" t="s">
        <v>214</v>
      </c>
      <c r="D463" s="102"/>
      <c r="E463" s="103"/>
      <c r="F463" s="326"/>
      <c r="G463" s="104"/>
      <c r="H463" s="129"/>
      <c r="I463" s="61"/>
      <c r="J463" s="33"/>
      <c r="K463" s="34" t="s">
        <v>18</v>
      </c>
      <c r="L463" s="187">
        <f>H464</f>
        <v>775174000</v>
      </c>
      <c r="M463" s="199" t="s">
        <v>129</v>
      </c>
    </row>
    <row r="464" spans="1:13" x14ac:dyDescent="0.25">
      <c r="A464" s="63"/>
      <c r="B464" s="163"/>
      <c r="C464" s="162" t="s">
        <v>215</v>
      </c>
      <c r="D464" s="102"/>
      <c r="E464" s="103"/>
      <c r="F464" s="326"/>
      <c r="G464" s="104"/>
      <c r="H464" s="187">
        <f>SUM(G465:G490)</f>
        <v>775174000</v>
      </c>
      <c r="I464" s="61"/>
      <c r="J464" s="33"/>
      <c r="K464" s="62"/>
      <c r="L464" s="187"/>
    </row>
    <row r="465" spans="1:13" x14ac:dyDescent="0.25">
      <c r="A465" s="63"/>
      <c r="B465" s="163"/>
      <c r="C465" s="228" t="s">
        <v>216</v>
      </c>
      <c r="D465" s="102"/>
      <c r="E465" s="103"/>
      <c r="F465" s="326"/>
      <c r="G465" s="104">
        <v>85174000</v>
      </c>
      <c r="H465" s="187"/>
      <c r="I465" s="61"/>
      <c r="J465" s="33"/>
      <c r="K465" s="62"/>
      <c r="L465" s="187"/>
    </row>
    <row r="466" spans="1:13" x14ac:dyDescent="0.25">
      <c r="A466" s="63"/>
      <c r="B466" s="163"/>
      <c r="C466" s="162" t="s">
        <v>217</v>
      </c>
      <c r="D466" s="75"/>
      <c r="E466" s="232"/>
      <c r="F466" s="325"/>
      <c r="G466" s="104">
        <v>40000000</v>
      </c>
      <c r="H466" s="187"/>
      <c r="I466" s="61"/>
      <c r="J466" s="33"/>
      <c r="K466" s="62"/>
      <c r="L466" s="187"/>
    </row>
    <row r="467" spans="1:13" x14ac:dyDescent="0.25">
      <c r="A467" s="63"/>
      <c r="B467" s="163"/>
      <c r="C467" s="162" t="s">
        <v>218</v>
      </c>
      <c r="D467" s="75"/>
      <c r="E467" s="232"/>
      <c r="F467" s="325"/>
      <c r="G467" s="104">
        <v>20000000</v>
      </c>
      <c r="H467" s="187"/>
      <c r="I467" s="61"/>
      <c r="J467" s="33"/>
      <c r="K467" s="62"/>
      <c r="L467" s="187"/>
    </row>
    <row r="468" spans="1:13" x14ac:dyDescent="0.25">
      <c r="A468" s="63"/>
      <c r="B468" s="163"/>
      <c r="C468" s="233" t="s">
        <v>219</v>
      </c>
      <c r="D468" s="234"/>
      <c r="E468" s="234"/>
      <c r="F468" s="339"/>
      <c r="G468" s="104">
        <v>50000000</v>
      </c>
      <c r="H468" s="235"/>
      <c r="I468" s="61"/>
      <c r="J468" s="33"/>
      <c r="K468" s="62"/>
      <c r="L468" s="187"/>
    </row>
    <row r="469" spans="1:13" x14ac:dyDescent="0.25">
      <c r="A469" s="63"/>
      <c r="B469" s="163"/>
      <c r="C469" s="236" t="s">
        <v>511</v>
      </c>
      <c r="D469" s="102"/>
      <c r="E469" s="103"/>
      <c r="F469" s="326"/>
      <c r="G469" s="104">
        <v>20000000</v>
      </c>
      <c r="H469" s="235"/>
      <c r="I469" s="61"/>
      <c r="J469" s="33"/>
      <c r="K469" s="62"/>
      <c r="L469" s="187"/>
    </row>
    <row r="470" spans="1:13" x14ac:dyDescent="0.25">
      <c r="A470" s="63"/>
      <c r="B470" s="163"/>
      <c r="C470" s="162" t="s">
        <v>220</v>
      </c>
      <c r="D470" s="102"/>
      <c r="E470" s="103"/>
      <c r="F470" s="326"/>
      <c r="G470" s="104">
        <v>50000000</v>
      </c>
      <c r="H470" s="187"/>
      <c r="I470" s="61"/>
      <c r="J470" s="33"/>
      <c r="K470" s="62"/>
      <c r="L470" s="187"/>
    </row>
    <row r="471" spans="1:13" s="301" customFormat="1" x14ac:dyDescent="0.25">
      <c r="A471" s="63"/>
      <c r="B471" s="163"/>
      <c r="C471" s="162" t="s">
        <v>571</v>
      </c>
      <c r="D471" s="102"/>
      <c r="E471" s="103"/>
      <c r="F471" s="326"/>
      <c r="G471" s="104">
        <v>25000000</v>
      </c>
      <c r="H471" s="187"/>
      <c r="I471" s="61"/>
      <c r="J471" s="33"/>
      <c r="K471" s="62"/>
      <c r="L471" s="187"/>
      <c r="M471" s="1"/>
    </row>
    <row r="472" spans="1:13" x14ac:dyDescent="0.25">
      <c r="A472" s="63"/>
      <c r="B472" s="163"/>
      <c r="C472" s="157" t="s">
        <v>221</v>
      </c>
      <c r="D472" s="102"/>
      <c r="E472" s="103"/>
      <c r="F472" s="326"/>
      <c r="G472" s="104">
        <v>20000000</v>
      </c>
      <c r="H472" s="187"/>
      <c r="I472" s="61"/>
      <c r="J472" s="33"/>
      <c r="K472" s="62"/>
      <c r="L472" s="187"/>
    </row>
    <row r="473" spans="1:13" s="301" customFormat="1" x14ac:dyDescent="0.25">
      <c r="A473" s="63"/>
      <c r="B473" s="163"/>
      <c r="C473" s="157" t="s">
        <v>572</v>
      </c>
      <c r="D473" s="102"/>
      <c r="E473" s="103"/>
      <c r="F473" s="326"/>
      <c r="G473" s="104">
        <v>50000000</v>
      </c>
      <c r="H473" s="187"/>
      <c r="I473" s="61"/>
      <c r="J473" s="33"/>
      <c r="K473" s="62"/>
      <c r="L473" s="187"/>
      <c r="M473" s="1"/>
    </row>
    <row r="474" spans="1:13" s="301" customFormat="1" x14ac:dyDescent="0.25">
      <c r="A474" s="63"/>
      <c r="B474" s="163"/>
      <c r="C474" s="157" t="s">
        <v>573</v>
      </c>
      <c r="D474" s="102"/>
      <c r="E474" s="103"/>
      <c r="F474" s="326"/>
      <c r="G474" s="104">
        <v>10000000</v>
      </c>
      <c r="H474" s="187"/>
      <c r="I474" s="61"/>
      <c r="J474" s="33"/>
      <c r="K474" s="62"/>
      <c r="L474" s="187"/>
      <c r="M474" s="1"/>
    </row>
    <row r="475" spans="1:13" s="301" customFormat="1" x14ac:dyDescent="0.25">
      <c r="A475" s="63"/>
      <c r="B475" s="163"/>
      <c r="C475" s="157" t="s">
        <v>574</v>
      </c>
      <c r="D475" s="102"/>
      <c r="E475" s="103"/>
      <c r="F475" s="326"/>
      <c r="G475" s="104">
        <v>20000000</v>
      </c>
      <c r="H475" s="187"/>
      <c r="I475" s="61"/>
      <c r="J475" s="33"/>
      <c r="K475" s="62"/>
      <c r="L475" s="187"/>
      <c r="M475" s="1"/>
    </row>
    <row r="476" spans="1:13" s="301" customFormat="1" x14ac:dyDescent="0.25">
      <c r="A476" s="63"/>
      <c r="B476" s="163"/>
      <c r="C476" s="157" t="s">
        <v>575</v>
      </c>
      <c r="D476" s="102"/>
      <c r="E476" s="103"/>
      <c r="F476" s="326"/>
      <c r="G476" s="104">
        <v>15000000</v>
      </c>
      <c r="H476" s="187"/>
      <c r="I476" s="61"/>
      <c r="J476" s="33"/>
      <c r="K476" s="62"/>
      <c r="L476" s="187"/>
      <c r="M476" s="1"/>
    </row>
    <row r="477" spans="1:13" s="301" customFormat="1" x14ac:dyDescent="0.25">
      <c r="A477" s="63"/>
      <c r="B477" s="163"/>
      <c r="C477" s="157" t="s">
        <v>576</v>
      </c>
      <c r="D477" s="102"/>
      <c r="E477" s="103"/>
      <c r="F477" s="326"/>
      <c r="G477" s="104">
        <v>20000000</v>
      </c>
      <c r="H477" s="187"/>
      <c r="I477" s="61"/>
      <c r="J477" s="33"/>
      <c r="K477" s="62"/>
      <c r="L477" s="187"/>
      <c r="M477" s="1"/>
    </row>
    <row r="478" spans="1:13" s="301" customFormat="1" x14ac:dyDescent="0.25">
      <c r="A478" s="63"/>
      <c r="B478" s="163"/>
      <c r="C478" s="157" t="s">
        <v>578</v>
      </c>
      <c r="D478" s="102"/>
      <c r="E478" s="103"/>
      <c r="F478" s="326"/>
      <c r="G478" s="104">
        <v>25000000</v>
      </c>
      <c r="H478" s="187"/>
      <c r="I478" s="61"/>
      <c r="J478" s="33"/>
      <c r="K478" s="62"/>
      <c r="L478" s="187"/>
      <c r="M478" s="1"/>
    </row>
    <row r="479" spans="1:13" s="301" customFormat="1" x14ac:dyDescent="0.25">
      <c r="A479" s="63"/>
      <c r="B479" s="163"/>
      <c r="C479" s="157" t="s">
        <v>577</v>
      </c>
      <c r="D479" s="102"/>
      <c r="E479" s="103"/>
      <c r="F479" s="326"/>
      <c r="G479" s="104">
        <v>20000000</v>
      </c>
      <c r="H479" s="187"/>
      <c r="I479" s="61"/>
      <c r="J479" s="33"/>
      <c r="K479" s="62"/>
      <c r="L479" s="187"/>
      <c r="M479" s="1"/>
    </row>
    <row r="480" spans="1:13" s="301" customFormat="1" x14ac:dyDescent="0.25">
      <c r="A480" s="63"/>
      <c r="B480" s="163"/>
      <c r="C480" s="157" t="s">
        <v>579</v>
      </c>
      <c r="D480" s="102"/>
      <c r="E480" s="103"/>
      <c r="F480" s="326"/>
      <c r="G480" s="104">
        <v>30000000</v>
      </c>
      <c r="H480" s="187"/>
      <c r="I480" s="61"/>
      <c r="J480" s="33"/>
      <c r="K480" s="62"/>
      <c r="L480" s="187"/>
      <c r="M480" s="1"/>
    </row>
    <row r="481" spans="1:13" s="301" customFormat="1" x14ac:dyDescent="0.25">
      <c r="A481" s="63"/>
      <c r="B481" s="163"/>
      <c r="C481" s="157" t="s">
        <v>580</v>
      </c>
      <c r="D481" s="102"/>
      <c r="E481" s="103"/>
      <c r="F481" s="326"/>
      <c r="G481" s="104">
        <v>10000000</v>
      </c>
      <c r="H481" s="187"/>
      <c r="I481" s="61"/>
      <c r="J481" s="33"/>
      <c r="K481" s="62"/>
      <c r="L481" s="187"/>
      <c r="M481" s="1"/>
    </row>
    <row r="482" spans="1:13" s="301" customFormat="1" x14ac:dyDescent="0.25">
      <c r="A482" s="63"/>
      <c r="B482" s="163"/>
      <c r="C482" s="157" t="s">
        <v>581</v>
      </c>
      <c r="D482" s="102"/>
      <c r="E482" s="103"/>
      <c r="F482" s="326"/>
      <c r="G482" s="104">
        <v>15000000</v>
      </c>
      <c r="H482" s="187"/>
      <c r="I482" s="61"/>
      <c r="J482" s="33"/>
      <c r="K482" s="62"/>
      <c r="L482" s="187"/>
      <c r="M482" s="1"/>
    </row>
    <row r="483" spans="1:13" s="301" customFormat="1" x14ac:dyDescent="0.25">
      <c r="A483" s="63"/>
      <c r="B483" s="163"/>
      <c r="C483" s="157" t="s">
        <v>582</v>
      </c>
      <c r="D483" s="102"/>
      <c r="E483" s="103"/>
      <c r="F483" s="326"/>
      <c r="G483" s="104">
        <v>10000000</v>
      </c>
      <c r="H483" s="187"/>
      <c r="I483" s="61"/>
      <c r="J483" s="33"/>
      <c r="K483" s="62"/>
      <c r="L483" s="187"/>
      <c r="M483" s="1"/>
    </row>
    <row r="484" spans="1:13" x14ac:dyDescent="0.25">
      <c r="A484" s="63"/>
      <c r="B484" s="163"/>
      <c r="C484" s="162" t="s">
        <v>222</v>
      </c>
      <c r="D484" s="102"/>
      <c r="E484" s="103"/>
      <c r="F484" s="326"/>
      <c r="G484" s="104"/>
      <c r="H484" s="187"/>
      <c r="I484" s="61"/>
      <c r="J484" s="33"/>
      <c r="K484" s="62"/>
      <c r="L484" s="187"/>
    </row>
    <row r="485" spans="1:13" x14ac:dyDescent="0.25">
      <c r="A485" s="63"/>
      <c r="B485" s="163"/>
      <c r="C485" s="162" t="s">
        <v>223</v>
      </c>
      <c r="D485" s="102"/>
      <c r="E485" s="103"/>
      <c r="F485" s="326"/>
      <c r="G485" s="104"/>
      <c r="H485" s="187"/>
      <c r="I485" s="61"/>
      <c r="J485" s="33"/>
      <c r="K485" s="62"/>
      <c r="L485" s="187"/>
    </row>
    <row r="486" spans="1:13" x14ac:dyDescent="0.25">
      <c r="A486" s="63"/>
      <c r="B486" s="163"/>
      <c r="C486" s="162" t="s">
        <v>224</v>
      </c>
      <c r="D486" s="102"/>
      <c r="E486" s="103"/>
      <c r="F486" s="326"/>
      <c r="G486" s="104">
        <v>10000000</v>
      </c>
      <c r="H486" s="187"/>
      <c r="I486" s="61"/>
      <c r="J486" s="33"/>
      <c r="K486" s="62"/>
      <c r="L486" s="187"/>
    </row>
    <row r="487" spans="1:13" x14ac:dyDescent="0.25">
      <c r="A487" s="63"/>
      <c r="B487" s="163"/>
      <c r="C487" s="162" t="s">
        <v>225</v>
      </c>
      <c r="D487" s="102"/>
      <c r="E487" s="103"/>
      <c r="F487" s="326"/>
      <c r="G487" s="104">
        <v>30000000</v>
      </c>
      <c r="H487" s="187"/>
      <c r="I487" s="61"/>
      <c r="J487" s="33"/>
      <c r="K487" s="62"/>
      <c r="L487" s="187"/>
    </row>
    <row r="488" spans="1:13" x14ac:dyDescent="0.25">
      <c r="A488" s="63"/>
      <c r="B488" s="163"/>
      <c r="C488" s="237" t="s">
        <v>226</v>
      </c>
      <c r="D488" s="75"/>
      <c r="E488" s="232"/>
      <c r="F488" s="325"/>
      <c r="G488" s="104">
        <v>150000000</v>
      </c>
      <c r="H488" s="135"/>
      <c r="I488" s="61"/>
      <c r="J488" s="33"/>
      <c r="K488" s="62"/>
      <c r="L488" s="187"/>
    </row>
    <row r="489" spans="1:13" x14ac:dyDescent="0.25">
      <c r="A489" s="63"/>
      <c r="B489" s="163"/>
      <c r="C489" s="162" t="s">
        <v>227</v>
      </c>
      <c r="D489" s="102"/>
      <c r="E489" s="103"/>
      <c r="F489" s="326"/>
      <c r="G489" s="104">
        <v>10000000</v>
      </c>
      <c r="H489" s="187"/>
      <c r="I489" s="61"/>
      <c r="J489" s="33"/>
      <c r="K489" s="62"/>
      <c r="L489" s="187"/>
    </row>
    <row r="490" spans="1:13" x14ac:dyDescent="0.25">
      <c r="A490" s="63"/>
      <c r="B490" s="163"/>
      <c r="C490" s="162" t="s">
        <v>228</v>
      </c>
      <c r="D490" s="102"/>
      <c r="E490" s="103"/>
      <c r="F490" s="326"/>
      <c r="G490" s="104">
        <v>40000000</v>
      </c>
      <c r="H490" s="135"/>
      <c r="I490" s="61"/>
      <c r="J490" s="33"/>
      <c r="K490" s="62"/>
      <c r="L490" s="187"/>
    </row>
    <row r="491" spans="1:13" x14ac:dyDescent="0.25">
      <c r="A491" s="63"/>
      <c r="B491" s="163"/>
      <c r="C491" s="162"/>
      <c r="D491" s="102"/>
      <c r="E491" s="103"/>
      <c r="F491" s="326"/>
      <c r="G491" s="104"/>
      <c r="H491" s="187"/>
      <c r="I491" s="61"/>
      <c r="J491" s="33"/>
      <c r="K491" s="62"/>
      <c r="L491" s="187"/>
    </row>
    <row r="492" spans="1:13" x14ac:dyDescent="0.25">
      <c r="A492" s="63">
        <v>61</v>
      </c>
      <c r="B492" s="163">
        <v>488</v>
      </c>
      <c r="C492" s="238" t="s">
        <v>229</v>
      </c>
      <c r="D492" s="75"/>
      <c r="E492" s="76"/>
      <c r="F492" s="325"/>
      <c r="G492" s="140"/>
      <c r="H492" s="52"/>
      <c r="I492" s="40"/>
      <c r="J492" s="41"/>
      <c r="K492" s="34"/>
      <c r="L492" s="198" t="s">
        <v>129</v>
      </c>
      <c r="M492" s="199" t="s">
        <v>129</v>
      </c>
    </row>
    <row r="493" spans="1:13" x14ac:dyDescent="0.25">
      <c r="A493" s="25">
        <v>62</v>
      </c>
      <c r="B493" s="146">
        <v>511</v>
      </c>
      <c r="C493" s="220" t="s">
        <v>230</v>
      </c>
      <c r="D493" s="239"/>
      <c r="E493" s="76"/>
      <c r="F493" s="329"/>
      <c r="G493" s="230"/>
      <c r="H493" s="52"/>
      <c r="I493" s="40"/>
      <c r="J493" s="41"/>
      <c r="K493" s="34" t="s">
        <v>18</v>
      </c>
      <c r="L493" s="187">
        <f>H529</f>
        <v>1229280000</v>
      </c>
      <c r="M493" s="54">
        <v>150000000</v>
      </c>
    </row>
    <row r="494" spans="1:13" x14ac:dyDescent="0.25">
      <c r="A494" s="63"/>
      <c r="B494" s="163"/>
      <c r="C494" s="283" t="s">
        <v>301</v>
      </c>
      <c r="D494" s="240"/>
      <c r="E494" s="241"/>
      <c r="F494" s="340"/>
      <c r="G494" s="242"/>
      <c r="H494" s="129">
        <v>138000000</v>
      </c>
      <c r="I494" s="40"/>
      <c r="J494" s="41"/>
      <c r="K494" s="284"/>
      <c r="L494" s="187"/>
      <c r="M494" s="186"/>
    </row>
    <row r="495" spans="1:13" x14ac:dyDescent="0.25">
      <c r="A495" s="63"/>
      <c r="B495" s="163"/>
      <c r="C495" s="283" t="s">
        <v>313</v>
      </c>
      <c r="D495" s="240"/>
      <c r="E495" s="241"/>
      <c r="F495" s="340"/>
      <c r="G495" s="242"/>
      <c r="H495" s="129">
        <v>51000000</v>
      </c>
      <c r="I495" s="40"/>
      <c r="J495" s="41"/>
      <c r="K495" s="284"/>
      <c r="L495" s="187"/>
      <c r="M495" s="186"/>
    </row>
    <row r="496" spans="1:13" x14ac:dyDescent="0.25">
      <c r="A496" s="63"/>
      <c r="B496" s="163"/>
      <c r="C496" s="283" t="s">
        <v>317</v>
      </c>
      <c r="D496" s="240"/>
      <c r="E496" s="241"/>
      <c r="F496" s="340"/>
      <c r="G496" s="242"/>
      <c r="H496" s="129">
        <v>400000</v>
      </c>
      <c r="I496" s="40"/>
      <c r="J496" s="41"/>
      <c r="K496" s="284"/>
      <c r="L496" s="187"/>
      <c r="M496" s="186"/>
    </row>
    <row r="497" spans="1:13" x14ac:dyDescent="0.25">
      <c r="A497" s="63"/>
      <c r="B497" s="163"/>
      <c r="C497" s="283" t="s">
        <v>324</v>
      </c>
      <c r="D497" s="240"/>
      <c r="E497" s="241"/>
      <c r="F497" s="340"/>
      <c r="G497" s="242"/>
      <c r="H497" s="129">
        <v>2000000</v>
      </c>
      <c r="I497" s="40"/>
      <c r="J497" s="41"/>
      <c r="K497" s="284"/>
      <c r="L497" s="187"/>
      <c r="M497" s="186"/>
    </row>
    <row r="498" spans="1:13" x14ac:dyDescent="0.25">
      <c r="A498" s="63"/>
      <c r="B498" s="163"/>
      <c r="C498" s="283" t="s">
        <v>339</v>
      </c>
      <c r="D498" s="240"/>
      <c r="E498" s="241"/>
      <c r="F498" s="340"/>
      <c r="G498" s="242"/>
      <c r="H498" s="129">
        <v>4000000</v>
      </c>
      <c r="I498" s="40"/>
      <c r="J498" s="41"/>
      <c r="K498" s="284"/>
      <c r="L498" s="187"/>
      <c r="M498" s="186"/>
    </row>
    <row r="499" spans="1:13" x14ac:dyDescent="0.25">
      <c r="A499" s="63"/>
      <c r="B499" s="163"/>
      <c r="C499" s="283" t="s">
        <v>341</v>
      </c>
      <c r="D499" s="240"/>
      <c r="E499" s="241"/>
      <c r="F499" s="340"/>
      <c r="G499" s="242"/>
      <c r="H499" s="129">
        <v>20400000</v>
      </c>
      <c r="I499" s="40"/>
      <c r="J499" s="41"/>
      <c r="K499" s="284"/>
      <c r="L499" s="187"/>
      <c r="M499" s="186"/>
    </row>
    <row r="500" spans="1:13" x14ac:dyDescent="0.25">
      <c r="A500" s="63"/>
      <c r="B500" s="163"/>
      <c r="C500" s="283" t="s">
        <v>344</v>
      </c>
      <c r="D500" s="240"/>
      <c r="E500" s="241"/>
      <c r="F500" s="340"/>
      <c r="G500" s="242"/>
      <c r="H500" s="129">
        <v>6000000</v>
      </c>
      <c r="I500" s="40"/>
      <c r="J500" s="41"/>
      <c r="K500" s="284"/>
      <c r="L500" s="187"/>
      <c r="M500" s="186"/>
    </row>
    <row r="501" spans="1:13" s="301" customFormat="1" x14ac:dyDescent="0.25">
      <c r="A501" s="63"/>
      <c r="B501" s="163"/>
      <c r="C501" s="283" t="s">
        <v>440</v>
      </c>
      <c r="D501" s="240"/>
      <c r="E501" s="241"/>
      <c r="F501" s="340"/>
      <c r="G501" s="242"/>
      <c r="H501" s="129">
        <v>36000000</v>
      </c>
      <c r="I501" s="40"/>
      <c r="J501" s="41"/>
      <c r="K501" s="284"/>
      <c r="L501" s="187"/>
      <c r="M501" s="186"/>
    </row>
    <row r="502" spans="1:13" s="301" customFormat="1" x14ac:dyDescent="0.25">
      <c r="A502" s="63"/>
      <c r="B502" s="163"/>
      <c r="C502" s="283" t="s">
        <v>410</v>
      </c>
      <c r="D502" s="240"/>
      <c r="E502" s="241"/>
      <c r="F502" s="340"/>
      <c r="G502" s="242"/>
      <c r="H502" s="129">
        <v>15000000</v>
      </c>
      <c r="I502" s="40"/>
      <c r="J502" s="41"/>
      <c r="K502" s="284"/>
      <c r="L502" s="187"/>
      <c r="M502" s="186"/>
    </row>
    <row r="503" spans="1:13" s="301" customFormat="1" x14ac:dyDescent="0.25">
      <c r="A503" s="63"/>
      <c r="B503" s="163"/>
      <c r="C503" s="283" t="s">
        <v>409</v>
      </c>
      <c r="D503" s="240"/>
      <c r="E503" s="241"/>
      <c r="F503" s="340"/>
      <c r="G503" s="242"/>
      <c r="H503" s="129">
        <v>3600000</v>
      </c>
      <c r="I503" s="40"/>
      <c r="J503" s="41"/>
      <c r="K503" s="284"/>
      <c r="L503" s="187"/>
      <c r="M503" s="186"/>
    </row>
    <row r="504" spans="1:13" x14ac:dyDescent="0.25">
      <c r="A504" s="63"/>
      <c r="B504" s="159"/>
      <c r="C504" s="283" t="s">
        <v>231</v>
      </c>
      <c r="D504" s="240"/>
      <c r="E504" s="241"/>
      <c r="F504" s="340"/>
      <c r="G504" s="242"/>
      <c r="H504" s="129"/>
      <c r="I504" s="84"/>
      <c r="J504" s="41"/>
      <c r="K504" s="41"/>
      <c r="L504" s="187"/>
    </row>
    <row r="505" spans="1:13" x14ac:dyDescent="0.25">
      <c r="A505" s="63"/>
      <c r="B505" s="159"/>
      <c r="C505" s="287" t="s">
        <v>232</v>
      </c>
      <c r="D505" s="239"/>
      <c r="E505" s="76">
        <v>2</v>
      </c>
      <c r="F505" s="329">
        <v>4</v>
      </c>
      <c r="G505" s="230">
        <v>150000</v>
      </c>
      <c r="H505" s="134">
        <f>G505*F505*E505</f>
        <v>1200000</v>
      </c>
      <c r="I505" s="73"/>
      <c r="J505" s="30"/>
      <c r="K505" s="30"/>
      <c r="L505" s="187"/>
    </row>
    <row r="506" spans="1:13" x14ac:dyDescent="0.25">
      <c r="A506" s="63"/>
      <c r="B506" s="159"/>
      <c r="C506" s="298" t="s">
        <v>233</v>
      </c>
      <c r="D506" s="239"/>
      <c r="E506" s="76">
        <v>2</v>
      </c>
      <c r="F506" s="329">
        <v>10</v>
      </c>
      <c r="G506" s="230">
        <v>100000</v>
      </c>
      <c r="H506" s="52">
        <f>G506*F506*E506</f>
        <v>2000000</v>
      </c>
      <c r="I506" s="239"/>
      <c r="J506" s="77"/>
      <c r="K506" s="39"/>
      <c r="L506" s="187"/>
    </row>
    <row r="507" spans="1:13" x14ac:dyDescent="0.25">
      <c r="A507" s="63"/>
      <c r="B507" s="214"/>
      <c r="C507" s="299" t="s">
        <v>368</v>
      </c>
      <c r="D507" s="297"/>
      <c r="E507" s="76"/>
      <c r="F507" s="329"/>
      <c r="G507" s="230"/>
      <c r="H507" s="52">
        <v>24000000</v>
      </c>
      <c r="I507" s="239"/>
      <c r="J507" s="77"/>
      <c r="K507" s="39"/>
      <c r="L507" s="187"/>
    </row>
    <row r="508" spans="1:13" x14ac:dyDescent="0.25">
      <c r="A508" s="63"/>
      <c r="B508" s="214"/>
      <c r="C508" s="299" t="s">
        <v>369</v>
      </c>
      <c r="D508" s="297"/>
      <c r="E508" s="76"/>
      <c r="F508" s="329"/>
      <c r="G508" s="230"/>
      <c r="H508" s="52">
        <v>10200000</v>
      </c>
      <c r="I508" s="239"/>
      <c r="J508" s="77"/>
      <c r="K508" s="39"/>
      <c r="L508" s="187"/>
    </row>
    <row r="509" spans="1:13" x14ac:dyDescent="0.25">
      <c r="A509" s="63"/>
      <c r="B509" s="214"/>
      <c r="C509" s="299" t="s">
        <v>370</v>
      </c>
      <c r="D509" s="297"/>
      <c r="E509" s="76"/>
      <c r="F509" s="329"/>
      <c r="G509" s="230"/>
      <c r="H509" s="52">
        <v>4000000</v>
      </c>
      <c r="I509" s="239"/>
      <c r="J509" s="77"/>
      <c r="K509" s="39"/>
      <c r="L509" s="187"/>
    </row>
    <row r="510" spans="1:13" x14ac:dyDescent="0.25">
      <c r="A510" s="63"/>
      <c r="B510" s="214"/>
      <c r="C510" s="299" t="s">
        <v>371</v>
      </c>
      <c r="D510" s="297"/>
      <c r="E510" s="76"/>
      <c r="F510" s="329"/>
      <c r="G510" s="230"/>
      <c r="H510" s="52">
        <v>1000000</v>
      </c>
      <c r="I510" s="239"/>
      <c r="J510" s="77"/>
      <c r="K510" s="39"/>
      <c r="L510" s="187"/>
    </row>
    <row r="511" spans="1:13" x14ac:dyDescent="0.25">
      <c r="A511" s="63"/>
      <c r="B511" s="214"/>
      <c r="C511" s="299" t="s">
        <v>372</v>
      </c>
      <c r="D511" s="297"/>
      <c r="E511" s="76"/>
      <c r="F511" s="329"/>
      <c r="G511" s="230"/>
      <c r="H511" s="52">
        <v>1000000</v>
      </c>
      <c r="I511" s="239"/>
      <c r="J511" s="77"/>
      <c r="K511" s="39"/>
      <c r="L511" s="187"/>
    </row>
    <row r="512" spans="1:13" x14ac:dyDescent="0.25">
      <c r="A512" s="63"/>
      <c r="B512" s="214"/>
      <c r="C512" s="299" t="s">
        <v>373</v>
      </c>
      <c r="D512" s="297"/>
      <c r="E512" s="76"/>
      <c r="F512" s="329"/>
      <c r="G512" s="230"/>
      <c r="H512" s="52">
        <v>2000000</v>
      </c>
      <c r="I512" s="239"/>
      <c r="J512" s="77"/>
      <c r="K512" s="39"/>
      <c r="L512" s="187"/>
    </row>
    <row r="513" spans="1:13" x14ac:dyDescent="0.25">
      <c r="A513" s="63"/>
      <c r="B513" s="214"/>
      <c r="C513" s="299" t="s">
        <v>374</v>
      </c>
      <c r="D513" s="297"/>
      <c r="E513" s="76"/>
      <c r="F513" s="329"/>
      <c r="G513" s="230"/>
      <c r="H513" s="52">
        <v>20000000</v>
      </c>
      <c r="I513" s="239"/>
      <c r="J513" s="77"/>
      <c r="K513" s="39"/>
      <c r="L513" s="187"/>
    </row>
    <row r="514" spans="1:13" x14ac:dyDescent="0.25">
      <c r="A514" s="63"/>
      <c r="B514" s="214"/>
      <c r="C514" s="299" t="s">
        <v>512</v>
      </c>
      <c r="D514" s="297"/>
      <c r="E514" s="76"/>
      <c r="F514" s="329"/>
      <c r="G514" s="230"/>
      <c r="H514" s="52">
        <v>11000000</v>
      </c>
      <c r="I514" s="239"/>
      <c r="J514" s="77"/>
      <c r="K514" s="39"/>
      <c r="L514" s="187"/>
    </row>
    <row r="515" spans="1:13" x14ac:dyDescent="0.25">
      <c r="A515" s="63"/>
      <c r="B515" s="159"/>
      <c r="C515" s="179" t="s">
        <v>234</v>
      </c>
      <c r="D515" s="239"/>
      <c r="E515" s="76"/>
      <c r="F515" s="329">
        <v>8</v>
      </c>
      <c r="G515" s="230">
        <v>150000</v>
      </c>
      <c r="H515" s="52">
        <f>G515*F515</f>
        <v>1200000</v>
      </c>
      <c r="I515" s="239"/>
      <c r="J515" s="77"/>
      <c r="K515" s="39"/>
      <c r="L515" s="178"/>
    </row>
    <row r="516" spans="1:13" x14ac:dyDescent="0.25">
      <c r="A516" s="63"/>
      <c r="B516" s="159"/>
      <c r="C516" s="309" t="s">
        <v>392</v>
      </c>
      <c r="D516" s="102"/>
      <c r="E516" s="103"/>
      <c r="F516" s="326"/>
      <c r="G516" s="104"/>
      <c r="H516" s="129"/>
      <c r="I516" s="80"/>
      <c r="J516" s="243"/>
      <c r="K516" s="33"/>
      <c r="L516" s="178"/>
    </row>
    <row r="517" spans="1:13" s="301" customFormat="1" x14ac:dyDescent="0.25">
      <c r="A517" s="63"/>
      <c r="B517" s="214"/>
      <c r="C517" s="311" t="s">
        <v>393</v>
      </c>
      <c r="D517" s="310"/>
      <c r="E517" s="103"/>
      <c r="F517" s="314">
        <v>12</v>
      </c>
      <c r="G517" s="315">
        <v>2000000</v>
      </c>
      <c r="H517" s="52">
        <f t="shared" ref="H517:H524" si="5">G517*F517</f>
        <v>24000000</v>
      </c>
      <c r="I517" s="80"/>
      <c r="J517" s="243"/>
      <c r="K517" s="33"/>
      <c r="L517" s="178"/>
      <c r="M517" s="1"/>
    </row>
    <row r="518" spans="1:13" s="301" customFormat="1" x14ac:dyDescent="0.25">
      <c r="A518" s="63"/>
      <c r="B518" s="214"/>
      <c r="C518" s="312" t="s">
        <v>394</v>
      </c>
      <c r="D518" s="310"/>
      <c r="E518" s="103"/>
      <c r="F518" s="314">
        <v>56</v>
      </c>
      <c r="G518" s="315">
        <v>350000</v>
      </c>
      <c r="H518" s="52">
        <f t="shared" si="5"/>
        <v>19600000</v>
      </c>
      <c r="I518" s="80"/>
      <c r="J518" s="243"/>
      <c r="K518" s="33"/>
      <c r="L518" s="178"/>
      <c r="M518" s="1"/>
    </row>
    <row r="519" spans="1:13" s="301" customFormat="1" x14ac:dyDescent="0.25">
      <c r="A519" s="63"/>
      <c r="B519" s="214"/>
      <c r="C519" s="311" t="s">
        <v>395</v>
      </c>
      <c r="D519" s="310"/>
      <c r="E519" s="103"/>
      <c r="F519" s="314">
        <v>4</v>
      </c>
      <c r="G519" s="315">
        <v>1000000</v>
      </c>
      <c r="H519" s="52">
        <f t="shared" si="5"/>
        <v>4000000</v>
      </c>
      <c r="I519" s="80"/>
      <c r="J519" s="243"/>
      <c r="K519" s="33"/>
      <c r="L519" s="178"/>
      <c r="M519" s="1"/>
    </row>
    <row r="520" spans="1:13" s="301" customFormat="1" x14ac:dyDescent="0.25">
      <c r="A520" s="63"/>
      <c r="B520" s="214"/>
      <c r="C520" s="311" t="s">
        <v>396</v>
      </c>
      <c r="D520" s="310"/>
      <c r="E520" s="103"/>
      <c r="F520" s="314">
        <v>4</v>
      </c>
      <c r="G520" s="315">
        <v>1000000</v>
      </c>
      <c r="H520" s="52">
        <f t="shared" si="5"/>
        <v>4000000</v>
      </c>
      <c r="I520" s="80"/>
      <c r="J520" s="243"/>
      <c r="K520" s="33"/>
      <c r="L520" s="178"/>
      <c r="M520" s="1"/>
    </row>
    <row r="521" spans="1:13" s="301" customFormat="1" x14ac:dyDescent="0.25">
      <c r="A521" s="63"/>
      <c r="B521" s="214"/>
      <c r="C521" s="316" t="s">
        <v>397</v>
      </c>
      <c r="D521" s="310"/>
      <c r="E521" s="103"/>
      <c r="F521" s="314">
        <v>2</v>
      </c>
      <c r="G521" s="315">
        <v>50000000</v>
      </c>
      <c r="H521" s="52">
        <f t="shared" si="5"/>
        <v>100000000</v>
      </c>
      <c r="I521" s="80"/>
      <c r="J521" s="243"/>
      <c r="K521" s="33"/>
      <c r="L521" s="178"/>
      <c r="M521" s="1"/>
    </row>
    <row r="522" spans="1:13" s="301" customFormat="1" x14ac:dyDescent="0.25">
      <c r="A522" s="63"/>
      <c r="B522" s="214"/>
      <c r="C522" s="316" t="s">
        <v>398</v>
      </c>
      <c r="D522" s="310"/>
      <c r="E522" s="103"/>
      <c r="F522" s="314">
        <v>150</v>
      </c>
      <c r="G522" s="315">
        <v>100000</v>
      </c>
      <c r="H522" s="52">
        <f t="shared" si="5"/>
        <v>15000000</v>
      </c>
      <c r="I522" s="80"/>
      <c r="J522" s="243"/>
      <c r="K522" s="33"/>
      <c r="L522" s="178"/>
      <c r="M522" s="1"/>
    </row>
    <row r="523" spans="1:13" s="301" customFormat="1" x14ac:dyDescent="0.25">
      <c r="A523" s="63"/>
      <c r="B523" s="214"/>
      <c r="C523" s="316" t="s">
        <v>399</v>
      </c>
      <c r="D523" s="310"/>
      <c r="E523" s="103"/>
      <c r="F523" s="314">
        <v>150</v>
      </c>
      <c r="G523" s="315">
        <v>100000</v>
      </c>
      <c r="H523" s="52">
        <f t="shared" si="5"/>
        <v>15000000</v>
      </c>
      <c r="I523" s="80"/>
      <c r="J523" s="243"/>
      <c r="K523" s="33"/>
      <c r="L523" s="178"/>
      <c r="M523" s="1"/>
    </row>
    <row r="524" spans="1:13" s="301" customFormat="1" x14ac:dyDescent="0.25">
      <c r="A524" s="63"/>
      <c r="B524" s="214"/>
      <c r="C524" s="316" t="s">
        <v>400</v>
      </c>
      <c r="D524" s="310"/>
      <c r="E524" s="103"/>
      <c r="F524" s="314">
        <v>30</v>
      </c>
      <c r="G524" s="315">
        <v>100000</v>
      </c>
      <c r="H524" s="52">
        <f t="shared" si="5"/>
        <v>3000000</v>
      </c>
      <c r="I524" s="80"/>
      <c r="J524" s="243"/>
      <c r="K524" s="33"/>
      <c r="L524" s="178"/>
      <c r="M524" s="1"/>
    </row>
    <row r="525" spans="1:13" s="301" customFormat="1" x14ac:dyDescent="0.25">
      <c r="A525" s="63"/>
      <c r="B525" s="214"/>
      <c r="C525" s="316" t="s">
        <v>401</v>
      </c>
      <c r="D525" s="310"/>
      <c r="E525" s="103"/>
      <c r="F525" s="314"/>
      <c r="G525" s="315"/>
      <c r="H525" s="313">
        <v>33000000</v>
      </c>
      <c r="I525" s="80"/>
      <c r="J525" s="243"/>
      <c r="K525" s="33"/>
      <c r="L525" s="178"/>
      <c r="M525" s="1"/>
    </row>
    <row r="526" spans="1:13" s="301" customFormat="1" ht="24.75" x14ac:dyDescent="0.25">
      <c r="A526" s="63"/>
      <c r="B526" s="214"/>
      <c r="C526" s="316" t="s">
        <v>448</v>
      </c>
      <c r="D526" s="310"/>
      <c r="E526" s="103"/>
      <c r="F526" s="344"/>
      <c r="G526" s="345"/>
      <c r="H526" s="52">
        <v>836880000</v>
      </c>
      <c r="I526" s="80"/>
      <c r="J526" s="243"/>
      <c r="K526" s="33"/>
      <c r="L526" s="178"/>
      <c r="M526" s="1"/>
    </row>
    <row r="527" spans="1:13" s="301" customFormat="1" x14ac:dyDescent="0.25">
      <c r="A527" s="63"/>
      <c r="B527" s="159"/>
      <c r="C527" s="309" t="s">
        <v>194</v>
      </c>
      <c r="D527" s="102"/>
      <c r="E527" s="103"/>
      <c r="F527" s="326"/>
      <c r="G527" s="104"/>
      <c r="H527" s="129">
        <v>1200000</v>
      </c>
      <c r="I527" s="80"/>
      <c r="J527" s="243"/>
      <c r="K527" s="33"/>
      <c r="L527" s="178"/>
      <c r="M527" s="1"/>
    </row>
    <row r="528" spans="1:13" x14ac:dyDescent="0.25">
      <c r="A528" s="63"/>
      <c r="B528" s="159"/>
      <c r="C528" s="309" t="s">
        <v>499</v>
      </c>
      <c r="D528" s="102"/>
      <c r="E528" s="103"/>
      <c r="F528" s="326"/>
      <c r="G528" s="104"/>
      <c r="H528" s="129">
        <v>96000000</v>
      </c>
      <c r="I528" s="80"/>
      <c r="J528" s="243"/>
      <c r="K528" s="33"/>
      <c r="L528" s="178"/>
    </row>
    <row r="529" spans="1:13" x14ac:dyDescent="0.25">
      <c r="A529" s="63"/>
      <c r="B529" s="159"/>
      <c r="C529" s="244" t="s">
        <v>18</v>
      </c>
      <c r="D529" s="102"/>
      <c r="E529" s="103"/>
      <c r="F529" s="326"/>
      <c r="G529" s="104"/>
      <c r="H529" s="245">
        <f>SUM(H505:H528)</f>
        <v>1229280000</v>
      </c>
      <c r="I529" s="80"/>
      <c r="J529" s="243"/>
      <c r="K529" s="33"/>
      <c r="L529" s="178"/>
    </row>
    <row r="530" spans="1:13" x14ac:dyDescent="0.25">
      <c r="A530" s="25">
        <v>63</v>
      </c>
      <c r="B530" s="26">
        <v>513</v>
      </c>
      <c r="C530" s="27" t="s">
        <v>235</v>
      </c>
      <c r="D530" s="38"/>
      <c r="E530" s="39"/>
      <c r="F530" s="325"/>
      <c r="G530" s="140"/>
      <c r="H530" s="52"/>
      <c r="I530" s="73"/>
      <c r="J530" s="30"/>
      <c r="K530" s="34" t="s">
        <v>18</v>
      </c>
      <c r="L530" s="246" t="s">
        <v>129</v>
      </c>
      <c r="M530" s="247" t="s">
        <v>129</v>
      </c>
    </row>
    <row r="531" spans="1:13" x14ac:dyDescent="0.25">
      <c r="A531" s="25">
        <v>64</v>
      </c>
      <c r="B531" s="26">
        <v>521</v>
      </c>
      <c r="C531" s="27" t="s">
        <v>236</v>
      </c>
      <c r="D531" s="38"/>
      <c r="E531" s="39"/>
      <c r="F531" s="325"/>
      <c r="G531" s="140"/>
      <c r="H531" s="52"/>
      <c r="I531" s="73"/>
      <c r="J531" s="30"/>
      <c r="K531" s="34" t="s">
        <v>18</v>
      </c>
      <c r="L531" s="246" t="s">
        <v>129</v>
      </c>
      <c r="M531" s="247" t="s">
        <v>129</v>
      </c>
    </row>
    <row r="532" spans="1:13" x14ac:dyDescent="0.25">
      <c r="A532" s="63"/>
      <c r="B532" s="58"/>
      <c r="C532" s="173" t="s">
        <v>237</v>
      </c>
      <c r="D532" s="66"/>
      <c r="E532" s="67"/>
      <c r="F532" s="328"/>
      <c r="G532" s="248"/>
      <c r="H532" s="144"/>
      <c r="I532" s="249"/>
      <c r="J532" s="41"/>
      <c r="K532" s="56"/>
      <c r="L532" s="187"/>
    </row>
    <row r="533" spans="1:13" x14ac:dyDescent="0.25">
      <c r="A533" s="25">
        <v>65</v>
      </c>
      <c r="B533" s="26">
        <v>524</v>
      </c>
      <c r="C533" s="27" t="s">
        <v>238</v>
      </c>
      <c r="D533" s="38"/>
      <c r="E533" s="39"/>
      <c r="F533" s="325"/>
      <c r="G533" s="140"/>
      <c r="H533" s="52">
        <v>50000000</v>
      </c>
      <c r="I533" s="73"/>
      <c r="J533" s="30"/>
      <c r="K533" s="34" t="s">
        <v>18</v>
      </c>
      <c r="L533" s="187">
        <v>50000000</v>
      </c>
      <c r="M533" s="1">
        <v>50000000</v>
      </c>
    </row>
    <row r="534" spans="1:13" x14ac:dyDescent="0.25">
      <c r="A534" s="25">
        <v>66</v>
      </c>
      <c r="B534" s="270">
        <v>526</v>
      </c>
      <c r="C534" s="27" t="s">
        <v>239</v>
      </c>
      <c r="D534" s="47"/>
      <c r="E534" s="39"/>
      <c r="F534" s="325">
        <v>12</v>
      </c>
      <c r="G534" s="140">
        <v>3500000</v>
      </c>
      <c r="H534" s="52">
        <f>G534*F534</f>
        <v>42000000</v>
      </c>
      <c r="I534" s="73"/>
      <c r="J534" s="30"/>
      <c r="K534" s="34" t="s">
        <v>18</v>
      </c>
      <c r="L534" s="187">
        <f>H534</f>
        <v>42000000</v>
      </c>
      <c r="M534" s="1">
        <v>24000000</v>
      </c>
    </row>
    <row r="535" spans="1:13" x14ac:dyDescent="0.25">
      <c r="A535" s="25">
        <v>67</v>
      </c>
      <c r="B535" s="26">
        <v>530</v>
      </c>
      <c r="C535" s="27" t="s">
        <v>240</v>
      </c>
      <c r="D535" s="66"/>
      <c r="E535" s="39"/>
      <c r="F535" s="325"/>
      <c r="G535" s="140"/>
      <c r="H535" s="52"/>
      <c r="I535" s="73"/>
      <c r="J535" s="30"/>
      <c r="K535" s="30"/>
      <c r="L535" s="246" t="s">
        <v>129</v>
      </c>
      <c r="M535" s="247" t="s">
        <v>129</v>
      </c>
    </row>
    <row r="536" spans="1:13" x14ac:dyDescent="0.25">
      <c r="A536" s="25">
        <v>68</v>
      </c>
      <c r="B536" s="45">
        <v>545</v>
      </c>
      <c r="C536" s="250" t="s">
        <v>241</v>
      </c>
      <c r="D536" s="66"/>
      <c r="E536" s="39"/>
      <c r="F536" s="325"/>
      <c r="G536" s="140"/>
      <c r="H536" s="52"/>
      <c r="I536" s="73"/>
      <c r="J536" s="30"/>
      <c r="K536" s="30"/>
      <c r="L536" s="246" t="s">
        <v>129</v>
      </c>
      <c r="M536" s="247" t="s">
        <v>129</v>
      </c>
    </row>
    <row r="537" spans="1:13" x14ac:dyDescent="0.25">
      <c r="A537" s="25">
        <v>69</v>
      </c>
      <c r="B537" s="26">
        <v>546</v>
      </c>
      <c r="C537" s="27" t="s">
        <v>242</v>
      </c>
      <c r="D537" s="38"/>
      <c r="E537" s="39"/>
      <c r="F537" s="325"/>
      <c r="G537" s="140">
        <v>500000000</v>
      </c>
      <c r="H537" s="251"/>
      <c r="I537" s="73"/>
      <c r="J537" s="30"/>
      <c r="K537" s="34" t="s">
        <v>18</v>
      </c>
      <c r="L537" s="252">
        <f>G537</f>
        <v>500000000</v>
      </c>
      <c r="M537" s="247" t="s">
        <v>129</v>
      </c>
    </row>
    <row r="538" spans="1:13" x14ac:dyDescent="0.25">
      <c r="A538" s="25">
        <v>70</v>
      </c>
      <c r="B538" s="372">
        <v>547</v>
      </c>
      <c r="C538" s="253" t="s">
        <v>243</v>
      </c>
      <c r="D538" s="66"/>
      <c r="E538" s="39"/>
      <c r="F538" s="325"/>
      <c r="G538" s="140"/>
      <c r="H538" s="52"/>
      <c r="I538" s="73"/>
      <c r="J538" s="30"/>
      <c r="K538" s="34" t="s">
        <v>18</v>
      </c>
      <c r="L538" s="187">
        <f>H539</f>
        <v>74595000</v>
      </c>
      <c r="M538" s="54">
        <v>100000000</v>
      </c>
    </row>
    <row r="539" spans="1:13" x14ac:dyDescent="0.25">
      <c r="A539" s="58"/>
      <c r="B539" s="58"/>
      <c r="C539" s="228" t="s">
        <v>244</v>
      </c>
      <c r="D539" s="38"/>
      <c r="E539" s="77"/>
      <c r="F539" s="341"/>
      <c r="G539" s="30"/>
      <c r="H539" s="52">
        <v>74595000</v>
      </c>
      <c r="I539" s="73"/>
      <c r="J539" s="30"/>
      <c r="K539" s="30"/>
      <c r="L539" s="234"/>
    </row>
    <row r="540" spans="1:13" x14ac:dyDescent="0.25">
      <c r="A540" s="25">
        <v>71</v>
      </c>
      <c r="B540" s="26">
        <v>548</v>
      </c>
      <c r="C540" s="184" t="s">
        <v>245</v>
      </c>
      <c r="D540" s="75"/>
      <c r="E540" s="76"/>
      <c r="F540" s="325"/>
      <c r="G540" s="78"/>
      <c r="H540" s="52">
        <v>300000000</v>
      </c>
      <c r="I540" s="73"/>
      <c r="J540" s="30"/>
      <c r="K540" s="34" t="s">
        <v>18</v>
      </c>
      <c r="L540" s="187">
        <f>H540</f>
        <v>300000000</v>
      </c>
      <c r="M540" s="1">
        <v>300000000</v>
      </c>
    </row>
    <row r="541" spans="1:13" x14ac:dyDescent="0.25">
      <c r="A541" s="25">
        <v>72</v>
      </c>
      <c r="B541" s="26">
        <v>549</v>
      </c>
      <c r="C541" s="184" t="s">
        <v>246</v>
      </c>
      <c r="D541" s="75"/>
      <c r="E541" s="76"/>
      <c r="F541" s="325"/>
      <c r="H541" s="52">
        <v>25000000</v>
      </c>
      <c r="I541" s="73"/>
      <c r="J541" s="30"/>
      <c r="K541" s="34" t="s">
        <v>18</v>
      </c>
      <c r="L541" s="187">
        <f>H541</f>
        <v>25000000</v>
      </c>
      <c r="M541" s="1">
        <v>25000000</v>
      </c>
    </row>
    <row r="542" spans="1:13" x14ac:dyDescent="0.25">
      <c r="A542" s="100"/>
      <c r="B542" s="45">
        <v>550</v>
      </c>
      <c r="C542" s="220" t="s">
        <v>247</v>
      </c>
      <c r="D542" s="102"/>
      <c r="E542" s="103"/>
      <c r="F542" s="326"/>
      <c r="H542" s="129"/>
      <c r="I542" s="73"/>
      <c r="J542" s="30"/>
      <c r="K542" s="50"/>
      <c r="L542" s="246" t="s">
        <v>129</v>
      </c>
      <c r="M542" s="247" t="s">
        <v>129</v>
      </c>
    </row>
    <row r="543" spans="1:13" x14ac:dyDescent="0.25">
      <c r="A543" s="100">
        <v>73</v>
      </c>
      <c r="B543" s="45">
        <v>599</v>
      </c>
      <c r="C543" s="254" t="s">
        <v>248</v>
      </c>
      <c r="D543" s="47"/>
      <c r="E543" s="229"/>
      <c r="F543" s="326"/>
      <c r="G543" s="255"/>
      <c r="H543" s="129"/>
      <c r="I543" s="73"/>
      <c r="J543" s="30"/>
      <c r="K543" s="62"/>
      <c r="L543" s="246" t="s">
        <v>129</v>
      </c>
      <c r="M543" s="247" t="s">
        <v>129</v>
      </c>
    </row>
    <row r="544" spans="1:13" x14ac:dyDescent="0.25">
      <c r="A544" s="25">
        <v>74</v>
      </c>
      <c r="B544" s="26">
        <v>651</v>
      </c>
      <c r="C544" s="27" t="s">
        <v>249</v>
      </c>
      <c r="D544" s="38"/>
      <c r="E544" s="39"/>
      <c r="F544" s="325">
        <v>12</v>
      </c>
      <c r="G544" s="140">
        <v>500000</v>
      </c>
      <c r="H544" s="52">
        <f>G544*F544</f>
        <v>6000000</v>
      </c>
      <c r="I544" s="73"/>
      <c r="J544" s="30"/>
      <c r="K544" s="34" t="s">
        <v>18</v>
      </c>
      <c r="L544" s="187">
        <f>H544</f>
        <v>6000000</v>
      </c>
      <c r="M544" s="247" t="s">
        <v>129</v>
      </c>
    </row>
    <row r="545" spans="1:13" x14ac:dyDescent="0.25">
      <c r="A545" s="25">
        <v>75</v>
      </c>
      <c r="B545" s="26">
        <v>652</v>
      </c>
      <c r="C545" s="27" t="s">
        <v>250</v>
      </c>
      <c r="D545" s="38"/>
      <c r="E545" s="39"/>
      <c r="F545" s="325"/>
      <c r="G545" s="140"/>
      <c r="H545" s="52"/>
      <c r="I545" s="73"/>
      <c r="J545" s="30"/>
      <c r="K545" s="56"/>
      <c r="L545" s="256" t="s">
        <v>129</v>
      </c>
      <c r="M545" s="257" t="s">
        <v>129</v>
      </c>
    </row>
    <row r="546" spans="1:13" x14ac:dyDescent="0.25">
      <c r="A546" s="25">
        <v>76</v>
      </c>
      <c r="B546" s="26">
        <v>599</v>
      </c>
      <c r="C546" s="27" t="s">
        <v>251</v>
      </c>
      <c r="D546" s="38"/>
      <c r="E546" s="39"/>
      <c r="F546" s="325"/>
      <c r="G546" s="140"/>
      <c r="H546" s="52"/>
      <c r="I546" s="73"/>
      <c r="J546" s="30"/>
      <c r="K546" s="34" t="s">
        <v>18</v>
      </c>
      <c r="L546" s="187">
        <v>100000000</v>
      </c>
      <c r="M546" s="54">
        <v>100000000</v>
      </c>
    </row>
    <row r="547" spans="1:13" x14ac:dyDescent="0.25">
      <c r="A547" s="25"/>
      <c r="B547" s="26"/>
      <c r="C547" s="162" t="s">
        <v>252</v>
      </c>
      <c r="D547" s="66"/>
      <c r="E547" s="67"/>
      <c r="F547" s="325"/>
      <c r="G547" s="140"/>
      <c r="H547" s="52" t="s">
        <v>152</v>
      </c>
      <c r="I547" s="73"/>
      <c r="J547" s="30"/>
      <c r="K547" s="41"/>
      <c r="L547" s="225"/>
    </row>
    <row r="548" spans="1:13" x14ac:dyDescent="0.25">
      <c r="A548" s="25"/>
      <c r="B548" s="26"/>
      <c r="C548" s="162" t="s">
        <v>253</v>
      </c>
      <c r="D548" s="66"/>
      <c r="E548" s="67"/>
      <c r="F548" s="325"/>
      <c r="G548" s="140"/>
      <c r="H548" s="52">
        <v>50000000</v>
      </c>
      <c r="I548" s="73"/>
      <c r="J548" s="30"/>
      <c r="K548" s="41"/>
      <c r="L548" s="2"/>
    </row>
    <row r="549" spans="1:13" x14ac:dyDescent="0.25">
      <c r="A549" s="25"/>
      <c r="B549" s="26"/>
      <c r="C549" s="162" t="s">
        <v>517</v>
      </c>
      <c r="D549" s="66"/>
      <c r="E549" s="67"/>
      <c r="F549" s="325"/>
      <c r="G549" s="140"/>
      <c r="H549" s="52">
        <v>50000000</v>
      </c>
      <c r="I549" s="73"/>
      <c r="J549" s="30"/>
      <c r="K549" s="41"/>
      <c r="L549" s="2"/>
    </row>
    <row r="550" spans="1:13" x14ac:dyDescent="0.25">
      <c r="A550" s="25">
        <v>77</v>
      </c>
      <c r="B550" s="26">
        <v>799</v>
      </c>
      <c r="C550" s="27" t="s">
        <v>254</v>
      </c>
      <c r="D550" s="66"/>
      <c r="E550" s="67"/>
      <c r="F550" s="325"/>
      <c r="G550" s="78"/>
      <c r="H550" s="52"/>
      <c r="I550" s="73"/>
      <c r="J550" s="30"/>
      <c r="K550" s="34" t="s">
        <v>18</v>
      </c>
      <c r="L550" s="258">
        <f>K551</f>
        <v>1565925000</v>
      </c>
      <c r="M550" s="54">
        <v>100000000</v>
      </c>
    </row>
    <row r="551" spans="1:13" x14ac:dyDescent="0.25">
      <c r="A551" s="63"/>
      <c r="B551" s="259"/>
      <c r="C551" s="283" t="s">
        <v>255</v>
      </c>
      <c r="D551" s="38"/>
      <c r="E551" s="39"/>
      <c r="F551" s="325"/>
      <c r="G551" s="78"/>
      <c r="H551" s="52">
        <v>20000000</v>
      </c>
      <c r="I551" s="73"/>
      <c r="J551" s="30"/>
      <c r="K551" s="213">
        <f>SUM(H551:H572)</f>
        <v>1565925000</v>
      </c>
      <c r="L551" s="203"/>
    </row>
    <row r="552" spans="1:13" x14ac:dyDescent="0.25">
      <c r="A552" s="63"/>
      <c r="B552" s="259"/>
      <c r="C552" s="283" t="s">
        <v>375</v>
      </c>
      <c r="D552" s="38"/>
      <c r="E552" s="39"/>
      <c r="F552" s="325"/>
      <c r="G552" s="78"/>
      <c r="H552" s="52">
        <v>100000000</v>
      </c>
      <c r="I552" s="73"/>
      <c r="J552" s="30"/>
      <c r="K552" s="30"/>
      <c r="L552" s="187"/>
    </row>
    <row r="553" spans="1:13" s="301" customFormat="1" x14ac:dyDescent="0.25">
      <c r="A553" s="63"/>
      <c r="B553" s="259"/>
      <c r="C553" s="283" t="s">
        <v>514</v>
      </c>
      <c r="D553" s="38"/>
      <c r="E553" s="39"/>
      <c r="F553" s="325"/>
      <c r="G553" s="78"/>
      <c r="H553" s="52">
        <v>40000000</v>
      </c>
      <c r="I553" s="73"/>
      <c r="J553" s="30"/>
      <c r="K553" s="30"/>
      <c r="L553" s="187"/>
      <c r="M553" s="1"/>
    </row>
    <row r="554" spans="1:13" x14ac:dyDescent="0.25">
      <c r="A554" s="63"/>
      <c r="B554" s="259"/>
      <c r="C554" s="162" t="s">
        <v>256</v>
      </c>
      <c r="D554" s="38"/>
      <c r="E554" s="39"/>
      <c r="F554" s="325"/>
      <c r="G554" s="78"/>
      <c r="H554" s="52">
        <v>25000000</v>
      </c>
      <c r="I554" s="73"/>
      <c r="J554" s="30"/>
      <c r="K554" s="213"/>
      <c r="L554" s="187"/>
    </row>
    <row r="555" spans="1:13" x14ac:dyDescent="0.25">
      <c r="A555" s="63"/>
      <c r="B555" s="259"/>
      <c r="C555" s="283" t="s">
        <v>304</v>
      </c>
      <c r="D555" s="38"/>
      <c r="E555" s="39"/>
      <c r="F555" s="325"/>
      <c r="G555" s="78"/>
      <c r="H555" s="52">
        <v>120000000</v>
      </c>
      <c r="I555" s="73"/>
      <c r="J555" s="30"/>
      <c r="K555" s="213"/>
      <c r="L555" s="187"/>
    </row>
    <row r="556" spans="1:13" x14ac:dyDescent="0.25">
      <c r="A556" s="63"/>
      <c r="B556" s="259"/>
      <c r="C556" s="283" t="s">
        <v>305</v>
      </c>
      <c r="D556" s="38"/>
      <c r="E556" s="39"/>
      <c r="F556" s="325"/>
      <c r="G556" s="78"/>
      <c r="H556" s="52">
        <v>25350000</v>
      </c>
      <c r="I556" s="73"/>
      <c r="J556" s="30"/>
      <c r="K556" s="213"/>
      <c r="L556" s="187"/>
    </row>
    <row r="557" spans="1:13" s="301" customFormat="1" x14ac:dyDescent="0.25">
      <c r="A557" s="63"/>
      <c r="B557" s="259"/>
      <c r="C557" s="283" t="s">
        <v>563</v>
      </c>
      <c r="D557" s="38"/>
      <c r="E557" s="39"/>
      <c r="F557" s="325"/>
      <c r="G557" s="78"/>
      <c r="H557" s="52">
        <v>100000000</v>
      </c>
      <c r="I557" s="73"/>
      <c r="J557" s="30"/>
      <c r="K557" s="213"/>
      <c r="L557" s="187"/>
      <c r="M557" s="1"/>
    </row>
    <row r="558" spans="1:13" x14ac:dyDescent="0.25">
      <c r="A558" s="63"/>
      <c r="B558" s="259"/>
      <c r="C558" s="283" t="s">
        <v>306</v>
      </c>
      <c r="D558" s="38"/>
      <c r="E558" s="39"/>
      <c r="F558" s="325"/>
      <c r="G558" s="78"/>
      <c r="H558" s="52">
        <v>7575000</v>
      </c>
      <c r="I558" s="73"/>
      <c r="J558" s="30"/>
      <c r="K558" s="213"/>
      <c r="L558" s="187"/>
    </row>
    <row r="559" spans="1:13" s="301" customFormat="1" x14ac:dyDescent="0.25">
      <c r="A559" s="63"/>
      <c r="B559" s="259"/>
      <c r="C559" s="283" t="s">
        <v>564</v>
      </c>
      <c r="D559" s="38"/>
      <c r="E559" s="39"/>
      <c r="F559" s="325"/>
      <c r="G559" s="78"/>
      <c r="H559" s="52">
        <v>300000000</v>
      </c>
      <c r="I559" s="73"/>
      <c r="J559" s="30"/>
      <c r="K559" s="213"/>
      <c r="L559" s="187"/>
      <c r="M559" s="1"/>
    </row>
    <row r="560" spans="1:13" x14ac:dyDescent="0.25">
      <c r="A560" s="63"/>
      <c r="B560" s="259"/>
      <c r="C560" s="283" t="s">
        <v>307</v>
      </c>
      <c r="D560" s="38"/>
      <c r="E560" s="39"/>
      <c r="F560" s="325"/>
      <c r="G560" s="78"/>
      <c r="H560" s="52">
        <v>40000000</v>
      </c>
      <c r="I560" s="73"/>
      <c r="J560" s="30"/>
      <c r="K560" s="213"/>
      <c r="L560" s="187"/>
    </row>
    <row r="561" spans="1:13" s="301" customFormat="1" x14ac:dyDescent="0.25">
      <c r="A561" s="63"/>
      <c r="B561" s="259"/>
      <c r="C561" s="283" t="s">
        <v>565</v>
      </c>
      <c r="D561" s="38"/>
      <c r="E561" s="39"/>
      <c r="F561" s="325"/>
      <c r="G561" s="78"/>
      <c r="H561" s="52">
        <v>26000000</v>
      </c>
      <c r="I561" s="73"/>
      <c r="J561" s="30"/>
      <c r="K561" s="213"/>
      <c r="L561" s="187"/>
      <c r="M561" s="1"/>
    </row>
    <row r="562" spans="1:13" x14ac:dyDescent="0.25">
      <c r="A562" s="63"/>
      <c r="B562" s="259"/>
      <c r="C562" s="283" t="s">
        <v>308</v>
      </c>
      <c r="D562" s="38"/>
      <c r="E562" s="39"/>
      <c r="F562" s="325"/>
      <c r="G562" s="78"/>
      <c r="H562" s="52">
        <v>30000000</v>
      </c>
      <c r="I562" s="73"/>
      <c r="J562" s="30"/>
      <c r="K562" s="213"/>
      <c r="L562" s="187"/>
    </row>
    <row r="563" spans="1:13" x14ac:dyDescent="0.25">
      <c r="A563" s="63"/>
      <c r="B563" s="259"/>
      <c r="C563" s="283" t="s">
        <v>309</v>
      </c>
      <c r="D563" s="38"/>
      <c r="E563" s="39"/>
      <c r="F563" s="325"/>
      <c r="G563" s="78"/>
      <c r="H563" s="52">
        <v>15000000</v>
      </c>
      <c r="I563" s="73"/>
      <c r="J563" s="30"/>
      <c r="K563" s="213"/>
      <c r="L563" s="187"/>
    </row>
    <row r="564" spans="1:13" x14ac:dyDescent="0.25">
      <c r="A564" s="63"/>
      <c r="B564" s="259"/>
      <c r="C564" s="283" t="s">
        <v>310</v>
      </c>
      <c r="D564" s="38"/>
      <c r="E564" s="39"/>
      <c r="F564" s="325"/>
      <c r="G564" s="78"/>
      <c r="H564" s="52">
        <v>80000000</v>
      </c>
      <c r="I564" s="73"/>
      <c r="J564" s="30"/>
      <c r="K564" s="213"/>
      <c r="L564" s="187"/>
    </row>
    <row r="565" spans="1:13" x14ac:dyDescent="0.25">
      <c r="A565" s="63"/>
      <c r="B565" s="259"/>
      <c r="C565" s="283" t="s">
        <v>311</v>
      </c>
      <c r="D565" s="38"/>
      <c r="E565" s="39"/>
      <c r="F565" s="325"/>
      <c r="G565" s="78"/>
      <c r="H565" s="52">
        <v>30000000</v>
      </c>
      <c r="I565" s="73"/>
      <c r="J565" s="30"/>
      <c r="K565" s="78"/>
      <c r="L565" s="183"/>
      <c r="M565" s="98">
        <f>SUM(M447:M564)</f>
        <v>2839000000</v>
      </c>
    </row>
    <row r="566" spans="1:13" s="301" customFormat="1" x14ac:dyDescent="0.25">
      <c r="A566" s="63"/>
      <c r="B566" s="259"/>
      <c r="C566" s="283" t="s">
        <v>562</v>
      </c>
      <c r="D566" s="38"/>
      <c r="E566" s="39"/>
      <c r="F566" s="326"/>
      <c r="G566" s="81"/>
      <c r="H566" s="52">
        <v>10000000</v>
      </c>
      <c r="I566" s="73"/>
      <c r="J566" s="30"/>
      <c r="K566" s="78"/>
      <c r="L566" s="183"/>
      <c r="M566" s="351"/>
    </row>
    <row r="567" spans="1:13" s="301" customFormat="1" x14ac:dyDescent="0.25">
      <c r="A567" s="63"/>
      <c r="B567" s="259"/>
      <c r="C567" s="352" t="s">
        <v>455</v>
      </c>
      <c r="D567" s="38"/>
      <c r="E567" s="39"/>
      <c r="F567" s="326"/>
      <c r="G567" s="81"/>
      <c r="H567" s="52"/>
      <c r="I567" s="73"/>
      <c r="J567" s="30"/>
      <c r="K567" s="34"/>
      <c r="L567" s="172"/>
      <c r="M567" s="351"/>
    </row>
    <row r="568" spans="1:13" s="301" customFormat="1" x14ac:dyDescent="0.25">
      <c r="A568" s="63"/>
      <c r="B568" s="259"/>
      <c r="C568" s="283" t="s">
        <v>453</v>
      </c>
      <c r="D568" s="38"/>
      <c r="E568" s="305"/>
      <c r="F568" s="353">
        <v>2</v>
      </c>
      <c r="G568" s="354">
        <v>36000000</v>
      </c>
      <c r="H568" s="306">
        <f>F568*G568</f>
        <v>72000000</v>
      </c>
      <c r="I568" s="73"/>
      <c r="J568" s="30"/>
      <c r="K568" s="34"/>
      <c r="L568" s="260"/>
      <c r="M568" s="351"/>
    </row>
    <row r="569" spans="1:13" s="301" customFormat="1" x14ac:dyDescent="0.25">
      <c r="A569" s="63"/>
      <c r="B569" s="259"/>
      <c r="C569" s="283" t="s">
        <v>454</v>
      </c>
      <c r="D569" s="38"/>
      <c r="E569" s="305"/>
      <c r="F569" s="355">
        <v>1</v>
      </c>
      <c r="G569" s="355">
        <v>50000000</v>
      </c>
      <c r="H569" s="306">
        <f t="shared" ref="H569:H572" si="6">F569*G569</f>
        <v>50000000</v>
      </c>
      <c r="I569" s="73"/>
      <c r="J569" s="30"/>
      <c r="K569" s="34"/>
      <c r="L569" s="260"/>
      <c r="M569" s="351"/>
    </row>
    <row r="570" spans="1:13" s="301" customFormat="1" x14ac:dyDescent="0.25">
      <c r="A570" s="63"/>
      <c r="B570" s="259"/>
      <c r="C570" s="283" t="s">
        <v>456</v>
      </c>
      <c r="D570" s="38"/>
      <c r="E570" s="305"/>
      <c r="F570" s="355">
        <v>1</v>
      </c>
      <c r="G570" s="355">
        <v>350000000</v>
      </c>
      <c r="H570" s="306">
        <f t="shared" si="6"/>
        <v>350000000</v>
      </c>
      <c r="I570" s="73"/>
      <c r="J570" s="30"/>
      <c r="K570" s="34"/>
      <c r="L570" s="260"/>
      <c r="M570" s="351"/>
    </row>
    <row r="571" spans="1:13" s="301" customFormat="1" x14ac:dyDescent="0.25">
      <c r="A571" s="63"/>
      <c r="B571" s="259"/>
      <c r="C571" s="283" t="s">
        <v>457</v>
      </c>
      <c r="D571" s="38"/>
      <c r="E571" s="305"/>
      <c r="F571" s="356">
        <v>50</v>
      </c>
      <c r="G571" s="357">
        <v>1500000</v>
      </c>
      <c r="H571" s="306">
        <f t="shared" si="6"/>
        <v>75000000</v>
      </c>
      <c r="I571" s="73"/>
      <c r="J571" s="30"/>
      <c r="K571" s="34"/>
      <c r="L571" s="260"/>
      <c r="M571" s="351"/>
    </row>
    <row r="572" spans="1:13" s="301" customFormat="1" x14ac:dyDescent="0.25">
      <c r="A572" s="63"/>
      <c r="B572" s="259"/>
      <c r="C572" s="283" t="s">
        <v>458</v>
      </c>
      <c r="D572" s="38"/>
      <c r="E572" s="305"/>
      <c r="F572" s="356">
        <v>10</v>
      </c>
      <c r="G572" s="357">
        <v>5000000</v>
      </c>
      <c r="H572" s="306">
        <f t="shared" si="6"/>
        <v>50000000</v>
      </c>
      <c r="I572" s="73"/>
      <c r="J572" s="30"/>
      <c r="K572" s="34"/>
      <c r="L572" s="260"/>
      <c r="M572" s="351"/>
    </row>
    <row r="573" spans="1:13" s="301" customFormat="1" x14ac:dyDescent="0.25">
      <c r="A573" s="63"/>
      <c r="B573" s="259"/>
      <c r="C573" s="465"/>
      <c r="D573" s="466"/>
      <c r="E573" s="466"/>
      <c r="F573" s="466"/>
      <c r="G573" s="466"/>
      <c r="H573" s="466"/>
      <c r="I573" s="466"/>
      <c r="J573" s="466"/>
      <c r="K573" s="466"/>
      <c r="L573" s="467"/>
      <c r="M573" s="351"/>
    </row>
    <row r="574" spans="1:13" s="301" customFormat="1" x14ac:dyDescent="0.25">
      <c r="A574" s="63"/>
      <c r="B574" s="259"/>
      <c r="C574" s="376" t="s">
        <v>199</v>
      </c>
      <c r="D574" s="377"/>
      <c r="E574" s="378"/>
      <c r="F574" s="359"/>
      <c r="G574" s="360"/>
      <c r="H574" s="358"/>
      <c r="I574" s="379"/>
      <c r="J574" s="373" t="s">
        <v>518</v>
      </c>
      <c r="K574" s="373" t="s">
        <v>18</v>
      </c>
      <c r="L574" s="374">
        <f>SUM(L447:L564)</f>
        <v>6667974000</v>
      </c>
      <c r="M574" s="351"/>
    </row>
    <row r="575" spans="1:13" x14ac:dyDescent="0.25">
      <c r="A575" s="63"/>
      <c r="B575" s="259"/>
      <c r="C575" s="162"/>
      <c r="D575" s="38"/>
      <c r="E575" s="39"/>
      <c r="F575" s="325"/>
      <c r="G575" s="78"/>
      <c r="H575" s="52"/>
      <c r="I575" s="73"/>
      <c r="J575" s="30"/>
      <c r="K575" s="213"/>
      <c r="L575" s="260"/>
    </row>
    <row r="576" spans="1:13" x14ac:dyDescent="0.25">
      <c r="A576" s="63"/>
      <c r="B576" s="259"/>
      <c r="C576" s="453" t="s">
        <v>55</v>
      </c>
      <c r="D576" s="454"/>
      <c r="E576" s="454"/>
      <c r="F576" s="454"/>
      <c r="G576" s="454"/>
      <c r="H576" s="454"/>
      <c r="I576" s="454"/>
      <c r="J576" s="455"/>
      <c r="K576" s="34" t="s">
        <v>18</v>
      </c>
      <c r="L576" s="261">
        <f>L58</f>
        <v>58714200000</v>
      </c>
    </row>
    <row r="577" spans="1:12" x14ac:dyDescent="0.25">
      <c r="A577" s="63"/>
      <c r="B577" s="259"/>
      <c r="C577" s="453" t="s">
        <v>257</v>
      </c>
      <c r="D577" s="454"/>
      <c r="E577" s="454"/>
      <c r="F577" s="454"/>
      <c r="G577" s="454"/>
      <c r="H577" s="454"/>
      <c r="I577" s="454"/>
      <c r="J577" s="455"/>
      <c r="K577" s="34" t="s">
        <v>18</v>
      </c>
      <c r="L577" s="261">
        <f>L94+L344+L441+L574</f>
        <v>73228559330</v>
      </c>
    </row>
    <row r="578" spans="1:12" x14ac:dyDescent="0.25">
      <c r="A578" s="63"/>
      <c r="B578" s="259"/>
      <c r="C578" s="453" t="s">
        <v>258</v>
      </c>
      <c r="D578" s="454"/>
      <c r="E578" s="454"/>
      <c r="F578" s="454"/>
      <c r="G578" s="454"/>
      <c r="H578" s="454"/>
      <c r="I578" s="454"/>
      <c r="J578" s="455"/>
      <c r="K578" s="34" t="s">
        <v>18</v>
      </c>
      <c r="L578" s="261">
        <f>L576-L577</f>
        <v>-14514359330</v>
      </c>
    </row>
    <row r="579" spans="1:12" x14ac:dyDescent="0.25">
      <c r="A579" s="87"/>
      <c r="B579" s="262"/>
      <c r="C579" s="162"/>
      <c r="D579" s="38"/>
      <c r="E579" s="39"/>
      <c r="F579" s="325"/>
      <c r="G579" s="78"/>
      <c r="H579" s="52"/>
      <c r="I579" s="73"/>
      <c r="J579" s="30"/>
      <c r="K579" s="213"/>
      <c r="L579" s="187"/>
    </row>
    <row r="580" spans="1:12" ht="18" x14ac:dyDescent="0.25">
      <c r="A580" s="263"/>
      <c r="B580" s="263"/>
      <c r="C580" s="264" t="s">
        <v>259</v>
      </c>
      <c r="D580" s="25"/>
      <c r="E580" s="77"/>
      <c r="F580" s="325"/>
      <c r="G580" s="140"/>
      <c r="H580" s="52"/>
      <c r="I580" s="73"/>
      <c r="J580" s="265" t="s">
        <v>259</v>
      </c>
      <c r="K580" s="34" t="s">
        <v>18</v>
      </c>
      <c r="L580" s="261" t="e">
        <f>#REF!</f>
        <v>#REF!</v>
      </c>
    </row>
  </sheetData>
  <mergeCells count="10">
    <mergeCell ref="C576:J576"/>
    <mergeCell ref="C577:J577"/>
    <mergeCell ref="C578:J578"/>
    <mergeCell ref="A1:L1"/>
    <mergeCell ref="A2:L2"/>
    <mergeCell ref="A4:A5"/>
    <mergeCell ref="B4:B5"/>
    <mergeCell ref="C4:C5"/>
    <mergeCell ref="C94:K94"/>
    <mergeCell ref="C573:L5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8"/>
  <sheetViews>
    <sheetView tabSelected="1" topLeftCell="C31" zoomScale="90" zoomScaleNormal="90" workbookViewId="0">
      <selection activeCell="G150" sqref="G150"/>
    </sheetView>
  </sheetViews>
  <sheetFormatPr defaultRowHeight="15.75" x14ac:dyDescent="0.25"/>
  <cols>
    <col min="1" max="1" width="4.85546875" style="301" customWidth="1"/>
    <col min="2" max="2" width="6" style="301" customWidth="1"/>
    <col min="3" max="3" width="57.5703125" style="266" customWidth="1"/>
    <col min="4" max="4" width="4.5703125" style="267" customWidth="1"/>
    <col min="5" max="5" width="9.5703125" style="268" customWidth="1"/>
    <col min="6" max="6" width="11.5703125" style="336" customWidth="1"/>
    <col min="7" max="7" width="17.85546875" style="24" customWidth="1"/>
    <col min="8" max="8" width="23.140625" style="185" customWidth="1"/>
    <col min="9" max="9" width="11" style="301" customWidth="1"/>
    <col min="10" max="10" width="22.7109375" style="24" customWidth="1"/>
    <col min="11" max="11" width="11.5703125" style="24" customWidth="1"/>
    <col min="12" max="12" width="20" style="269" customWidth="1"/>
    <col min="13" max="13" width="18.7109375" style="1" customWidth="1"/>
    <col min="14" max="14" width="9.140625" style="301" customWidth="1"/>
    <col min="15" max="15" width="19" style="301" customWidth="1"/>
    <col min="16" max="240" width="9.140625" style="301"/>
    <col min="241" max="241" width="4.85546875" style="301" customWidth="1"/>
    <col min="242" max="242" width="6" style="301" customWidth="1"/>
    <col min="243" max="243" width="56" style="301" customWidth="1"/>
    <col min="244" max="245" width="4.5703125" style="301" customWidth="1"/>
    <col min="246" max="246" width="8.7109375" style="301" customWidth="1"/>
    <col min="247" max="247" width="12.42578125" style="301" customWidth="1"/>
    <col min="248" max="248" width="13" style="301" customWidth="1"/>
    <col min="249" max="249" width="8.140625" style="301" customWidth="1"/>
    <col min="250" max="250" width="11.85546875" style="301" customWidth="1"/>
    <col min="251" max="251" width="12.140625" style="301" customWidth="1"/>
    <col min="252" max="252" width="30.85546875" style="301" bestFit="1" customWidth="1"/>
    <col min="253" max="253" width="23.5703125" style="301" customWidth="1"/>
    <col min="254" max="259" width="9.140625" style="301" customWidth="1"/>
    <col min="260" max="260" width="6" style="301" customWidth="1"/>
    <col min="261" max="261" width="46.85546875" style="301" bestFit="1" customWidth="1"/>
    <col min="262" max="262" width="16.5703125" style="301" bestFit="1" customWidth="1"/>
    <col min="263" max="496" width="9.140625" style="301"/>
    <col min="497" max="497" width="4.85546875" style="301" customWidth="1"/>
    <col min="498" max="498" width="6" style="301" customWidth="1"/>
    <col min="499" max="499" width="56" style="301" customWidth="1"/>
    <col min="500" max="501" width="4.5703125" style="301" customWidth="1"/>
    <col min="502" max="502" width="8.7109375" style="301" customWidth="1"/>
    <col min="503" max="503" width="12.42578125" style="301" customWidth="1"/>
    <col min="504" max="504" width="13" style="301" customWidth="1"/>
    <col min="505" max="505" width="8.140625" style="301" customWidth="1"/>
    <col min="506" max="506" width="11.85546875" style="301" customWidth="1"/>
    <col min="507" max="507" width="12.140625" style="301" customWidth="1"/>
    <col min="508" max="508" width="30.85546875" style="301" bestFit="1" customWidth="1"/>
    <col min="509" max="509" width="23.5703125" style="301" customWidth="1"/>
    <col min="510" max="515" width="9.140625" style="301" customWidth="1"/>
    <col min="516" max="516" width="6" style="301" customWidth="1"/>
    <col min="517" max="517" width="46.85546875" style="301" bestFit="1" customWidth="1"/>
    <col min="518" max="518" width="16.5703125" style="301" bestFit="1" customWidth="1"/>
    <col min="519" max="752" width="9.140625" style="301"/>
    <col min="753" max="753" width="4.85546875" style="301" customWidth="1"/>
    <col min="754" max="754" width="6" style="301" customWidth="1"/>
    <col min="755" max="755" width="56" style="301" customWidth="1"/>
    <col min="756" max="757" width="4.5703125" style="301" customWidth="1"/>
    <col min="758" max="758" width="8.7109375" style="301" customWidth="1"/>
    <col min="759" max="759" width="12.42578125" style="301" customWidth="1"/>
    <col min="760" max="760" width="13" style="301" customWidth="1"/>
    <col min="761" max="761" width="8.140625" style="301" customWidth="1"/>
    <col min="762" max="762" width="11.85546875" style="301" customWidth="1"/>
    <col min="763" max="763" width="12.140625" style="301" customWidth="1"/>
    <col min="764" max="764" width="30.85546875" style="301" bestFit="1" customWidth="1"/>
    <col min="765" max="765" width="23.5703125" style="301" customWidth="1"/>
    <col min="766" max="771" width="9.140625" style="301" customWidth="1"/>
    <col min="772" max="772" width="6" style="301" customWidth="1"/>
    <col min="773" max="773" width="46.85546875" style="301" bestFit="1" customWidth="1"/>
    <col min="774" max="774" width="16.5703125" style="301" bestFit="1" customWidth="1"/>
    <col min="775" max="1008" width="9.140625" style="301"/>
    <col min="1009" max="1009" width="4.85546875" style="301" customWidth="1"/>
    <col min="1010" max="1010" width="6" style="301" customWidth="1"/>
    <col min="1011" max="1011" width="56" style="301" customWidth="1"/>
    <col min="1012" max="1013" width="4.5703125" style="301" customWidth="1"/>
    <col min="1014" max="1014" width="8.7109375" style="301" customWidth="1"/>
    <col min="1015" max="1015" width="12.42578125" style="301" customWidth="1"/>
    <col min="1016" max="1016" width="13" style="301" customWidth="1"/>
    <col min="1017" max="1017" width="8.140625" style="301" customWidth="1"/>
    <col min="1018" max="1018" width="11.85546875" style="301" customWidth="1"/>
    <col min="1019" max="1019" width="12.140625" style="301" customWidth="1"/>
    <col min="1020" max="1020" width="30.85546875" style="301" bestFit="1" customWidth="1"/>
    <col min="1021" max="1021" width="23.5703125" style="301" customWidth="1"/>
    <col min="1022" max="1027" width="9.140625" style="301" customWidth="1"/>
    <col min="1028" max="1028" width="6" style="301" customWidth="1"/>
    <col min="1029" max="1029" width="46.85546875" style="301" bestFit="1" customWidth="1"/>
    <col min="1030" max="1030" width="16.5703125" style="301" bestFit="1" customWidth="1"/>
    <col min="1031" max="1264" width="9.140625" style="301"/>
    <col min="1265" max="1265" width="4.85546875" style="301" customWidth="1"/>
    <col min="1266" max="1266" width="6" style="301" customWidth="1"/>
    <col min="1267" max="1267" width="56" style="301" customWidth="1"/>
    <col min="1268" max="1269" width="4.5703125" style="301" customWidth="1"/>
    <col min="1270" max="1270" width="8.7109375" style="301" customWidth="1"/>
    <col min="1271" max="1271" width="12.42578125" style="301" customWidth="1"/>
    <col min="1272" max="1272" width="13" style="301" customWidth="1"/>
    <col min="1273" max="1273" width="8.140625" style="301" customWidth="1"/>
    <col min="1274" max="1274" width="11.85546875" style="301" customWidth="1"/>
    <col min="1275" max="1275" width="12.140625" style="301" customWidth="1"/>
    <col min="1276" max="1276" width="30.85546875" style="301" bestFit="1" customWidth="1"/>
    <col min="1277" max="1277" width="23.5703125" style="301" customWidth="1"/>
    <col min="1278" max="1283" width="9.140625" style="301" customWidth="1"/>
    <col min="1284" max="1284" width="6" style="301" customWidth="1"/>
    <col min="1285" max="1285" width="46.85546875" style="301" bestFit="1" customWidth="1"/>
    <col min="1286" max="1286" width="16.5703125" style="301" bestFit="1" customWidth="1"/>
    <col min="1287" max="1520" width="9.140625" style="301"/>
    <col min="1521" max="1521" width="4.85546875" style="301" customWidth="1"/>
    <col min="1522" max="1522" width="6" style="301" customWidth="1"/>
    <col min="1523" max="1523" width="56" style="301" customWidth="1"/>
    <col min="1524" max="1525" width="4.5703125" style="301" customWidth="1"/>
    <col min="1526" max="1526" width="8.7109375" style="301" customWidth="1"/>
    <col min="1527" max="1527" width="12.42578125" style="301" customWidth="1"/>
    <col min="1528" max="1528" width="13" style="301" customWidth="1"/>
    <col min="1529" max="1529" width="8.140625" style="301" customWidth="1"/>
    <col min="1530" max="1530" width="11.85546875" style="301" customWidth="1"/>
    <col min="1531" max="1531" width="12.140625" style="301" customWidth="1"/>
    <col min="1532" max="1532" width="30.85546875" style="301" bestFit="1" customWidth="1"/>
    <col min="1533" max="1533" width="23.5703125" style="301" customWidth="1"/>
    <col min="1534" max="1539" width="9.140625" style="301" customWidth="1"/>
    <col min="1540" max="1540" width="6" style="301" customWidth="1"/>
    <col min="1541" max="1541" width="46.85546875" style="301" bestFit="1" customWidth="1"/>
    <col min="1542" max="1542" width="16.5703125" style="301" bestFit="1" customWidth="1"/>
    <col min="1543" max="1776" width="9.140625" style="301"/>
    <col min="1777" max="1777" width="4.85546875" style="301" customWidth="1"/>
    <col min="1778" max="1778" width="6" style="301" customWidth="1"/>
    <col min="1779" max="1779" width="56" style="301" customWidth="1"/>
    <col min="1780" max="1781" width="4.5703125" style="301" customWidth="1"/>
    <col min="1782" max="1782" width="8.7109375" style="301" customWidth="1"/>
    <col min="1783" max="1783" width="12.42578125" style="301" customWidth="1"/>
    <col min="1784" max="1784" width="13" style="301" customWidth="1"/>
    <col min="1785" max="1785" width="8.140625" style="301" customWidth="1"/>
    <col min="1786" max="1786" width="11.85546875" style="301" customWidth="1"/>
    <col min="1787" max="1787" width="12.140625" style="301" customWidth="1"/>
    <col min="1788" max="1788" width="30.85546875" style="301" bestFit="1" customWidth="1"/>
    <col min="1789" max="1789" width="23.5703125" style="301" customWidth="1"/>
    <col min="1790" max="1795" width="9.140625" style="301" customWidth="1"/>
    <col min="1796" max="1796" width="6" style="301" customWidth="1"/>
    <col min="1797" max="1797" width="46.85546875" style="301" bestFit="1" customWidth="1"/>
    <col min="1798" max="1798" width="16.5703125" style="301" bestFit="1" customWidth="1"/>
    <col min="1799" max="2032" width="9.140625" style="301"/>
    <col min="2033" max="2033" width="4.85546875" style="301" customWidth="1"/>
    <col min="2034" max="2034" width="6" style="301" customWidth="1"/>
    <col min="2035" max="2035" width="56" style="301" customWidth="1"/>
    <col min="2036" max="2037" width="4.5703125" style="301" customWidth="1"/>
    <col min="2038" max="2038" width="8.7109375" style="301" customWidth="1"/>
    <col min="2039" max="2039" width="12.42578125" style="301" customWidth="1"/>
    <col min="2040" max="2040" width="13" style="301" customWidth="1"/>
    <col min="2041" max="2041" width="8.140625" style="301" customWidth="1"/>
    <col min="2042" max="2042" width="11.85546875" style="301" customWidth="1"/>
    <col min="2043" max="2043" width="12.140625" style="301" customWidth="1"/>
    <col min="2044" max="2044" width="30.85546875" style="301" bestFit="1" customWidth="1"/>
    <col min="2045" max="2045" width="23.5703125" style="301" customWidth="1"/>
    <col min="2046" max="2051" width="9.140625" style="301" customWidth="1"/>
    <col min="2052" max="2052" width="6" style="301" customWidth="1"/>
    <col min="2053" max="2053" width="46.85546875" style="301" bestFit="1" customWidth="1"/>
    <col min="2054" max="2054" width="16.5703125" style="301" bestFit="1" customWidth="1"/>
    <col min="2055" max="2288" width="9.140625" style="301"/>
    <col min="2289" max="2289" width="4.85546875" style="301" customWidth="1"/>
    <col min="2290" max="2290" width="6" style="301" customWidth="1"/>
    <col min="2291" max="2291" width="56" style="301" customWidth="1"/>
    <col min="2292" max="2293" width="4.5703125" style="301" customWidth="1"/>
    <col min="2294" max="2294" width="8.7109375" style="301" customWidth="1"/>
    <col min="2295" max="2295" width="12.42578125" style="301" customWidth="1"/>
    <col min="2296" max="2296" width="13" style="301" customWidth="1"/>
    <col min="2297" max="2297" width="8.140625" style="301" customWidth="1"/>
    <col min="2298" max="2298" width="11.85546875" style="301" customWidth="1"/>
    <col min="2299" max="2299" width="12.140625" style="301" customWidth="1"/>
    <col min="2300" max="2300" width="30.85546875" style="301" bestFit="1" customWidth="1"/>
    <col min="2301" max="2301" width="23.5703125" style="301" customWidth="1"/>
    <col min="2302" max="2307" width="9.140625" style="301" customWidth="1"/>
    <col min="2308" max="2308" width="6" style="301" customWidth="1"/>
    <col min="2309" max="2309" width="46.85546875" style="301" bestFit="1" customWidth="1"/>
    <col min="2310" max="2310" width="16.5703125" style="301" bestFit="1" customWidth="1"/>
    <col min="2311" max="2544" width="9.140625" style="301"/>
    <col min="2545" max="2545" width="4.85546875" style="301" customWidth="1"/>
    <col min="2546" max="2546" width="6" style="301" customWidth="1"/>
    <col min="2547" max="2547" width="56" style="301" customWidth="1"/>
    <col min="2548" max="2549" width="4.5703125" style="301" customWidth="1"/>
    <col min="2550" max="2550" width="8.7109375" style="301" customWidth="1"/>
    <col min="2551" max="2551" width="12.42578125" style="301" customWidth="1"/>
    <col min="2552" max="2552" width="13" style="301" customWidth="1"/>
    <col min="2553" max="2553" width="8.140625" style="301" customWidth="1"/>
    <col min="2554" max="2554" width="11.85546875" style="301" customWidth="1"/>
    <col min="2555" max="2555" width="12.140625" style="301" customWidth="1"/>
    <col min="2556" max="2556" width="30.85546875" style="301" bestFit="1" customWidth="1"/>
    <col min="2557" max="2557" width="23.5703125" style="301" customWidth="1"/>
    <col min="2558" max="2563" width="9.140625" style="301" customWidth="1"/>
    <col min="2564" max="2564" width="6" style="301" customWidth="1"/>
    <col min="2565" max="2565" width="46.85546875" style="301" bestFit="1" customWidth="1"/>
    <col min="2566" max="2566" width="16.5703125" style="301" bestFit="1" customWidth="1"/>
    <col min="2567" max="2800" width="9.140625" style="301"/>
    <col min="2801" max="2801" width="4.85546875" style="301" customWidth="1"/>
    <col min="2802" max="2802" width="6" style="301" customWidth="1"/>
    <col min="2803" max="2803" width="56" style="301" customWidth="1"/>
    <col min="2804" max="2805" width="4.5703125" style="301" customWidth="1"/>
    <col min="2806" max="2806" width="8.7109375" style="301" customWidth="1"/>
    <col min="2807" max="2807" width="12.42578125" style="301" customWidth="1"/>
    <col min="2808" max="2808" width="13" style="301" customWidth="1"/>
    <col min="2809" max="2809" width="8.140625" style="301" customWidth="1"/>
    <col min="2810" max="2810" width="11.85546875" style="301" customWidth="1"/>
    <col min="2811" max="2811" width="12.140625" style="301" customWidth="1"/>
    <col min="2812" max="2812" width="30.85546875" style="301" bestFit="1" customWidth="1"/>
    <col min="2813" max="2813" width="23.5703125" style="301" customWidth="1"/>
    <col min="2814" max="2819" width="9.140625" style="301" customWidth="1"/>
    <col min="2820" max="2820" width="6" style="301" customWidth="1"/>
    <col min="2821" max="2821" width="46.85546875" style="301" bestFit="1" customWidth="1"/>
    <col min="2822" max="2822" width="16.5703125" style="301" bestFit="1" customWidth="1"/>
    <col min="2823" max="3056" width="9.140625" style="301"/>
    <col min="3057" max="3057" width="4.85546875" style="301" customWidth="1"/>
    <col min="3058" max="3058" width="6" style="301" customWidth="1"/>
    <col min="3059" max="3059" width="56" style="301" customWidth="1"/>
    <col min="3060" max="3061" width="4.5703125" style="301" customWidth="1"/>
    <col min="3062" max="3062" width="8.7109375" style="301" customWidth="1"/>
    <col min="3063" max="3063" width="12.42578125" style="301" customWidth="1"/>
    <col min="3064" max="3064" width="13" style="301" customWidth="1"/>
    <col min="3065" max="3065" width="8.140625" style="301" customWidth="1"/>
    <col min="3066" max="3066" width="11.85546875" style="301" customWidth="1"/>
    <col min="3067" max="3067" width="12.140625" style="301" customWidth="1"/>
    <col min="3068" max="3068" width="30.85546875" style="301" bestFit="1" customWidth="1"/>
    <col min="3069" max="3069" width="23.5703125" style="301" customWidth="1"/>
    <col min="3070" max="3075" width="9.140625" style="301" customWidth="1"/>
    <col min="3076" max="3076" width="6" style="301" customWidth="1"/>
    <col min="3077" max="3077" width="46.85546875" style="301" bestFit="1" customWidth="1"/>
    <col min="3078" max="3078" width="16.5703125" style="301" bestFit="1" customWidth="1"/>
    <col min="3079" max="3312" width="9.140625" style="301"/>
    <col min="3313" max="3313" width="4.85546875" style="301" customWidth="1"/>
    <col min="3314" max="3314" width="6" style="301" customWidth="1"/>
    <col min="3315" max="3315" width="56" style="301" customWidth="1"/>
    <col min="3316" max="3317" width="4.5703125" style="301" customWidth="1"/>
    <col min="3318" max="3318" width="8.7109375" style="301" customWidth="1"/>
    <col min="3319" max="3319" width="12.42578125" style="301" customWidth="1"/>
    <col min="3320" max="3320" width="13" style="301" customWidth="1"/>
    <col min="3321" max="3321" width="8.140625" style="301" customWidth="1"/>
    <col min="3322" max="3322" width="11.85546875" style="301" customWidth="1"/>
    <col min="3323" max="3323" width="12.140625" style="301" customWidth="1"/>
    <col min="3324" max="3324" width="30.85546875" style="301" bestFit="1" customWidth="1"/>
    <col min="3325" max="3325" width="23.5703125" style="301" customWidth="1"/>
    <col min="3326" max="3331" width="9.140625" style="301" customWidth="1"/>
    <col min="3332" max="3332" width="6" style="301" customWidth="1"/>
    <col min="3333" max="3333" width="46.85546875" style="301" bestFit="1" customWidth="1"/>
    <col min="3334" max="3334" width="16.5703125" style="301" bestFit="1" customWidth="1"/>
    <col min="3335" max="3568" width="9.140625" style="301"/>
    <col min="3569" max="3569" width="4.85546875" style="301" customWidth="1"/>
    <col min="3570" max="3570" width="6" style="301" customWidth="1"/>
    <col min="3571" max="3571" width="56" style="301" customWidth="1"/>
    <col min="3572" max="3573" width="4.5703125" style="301" customWidth="1"/>
    <col min="3574" max="3574" width="8.7109375" style="301" customWidth="1"/>
    <col min="3575" max="3575" width="12.42578125" style="301" customWidth="1"/>
    <col min="3576" max="3576" width="13" style="301" customWidth="1"/>
    <col min="3577" max="3577" width="8.140625" style="301" customWidth="1"/>
    <col min="3578" max="3578" width="11.85546875" style="301" customWidth="1"/>
    <col min="3579" max="3579" width="12.140625" style="301" customWidth="1"/>
    <col min="3580" max="3580" width="30.85546875" style="301" bestFit="1" customWidth="1"/>
    <col min="3581" max="3581" width="23.5703125" style="301" customWidth="1"/>
    <col min="3582" max="3587" width="9.140625" style="301" customWidth="1"/>
    <col min="3588" max="3588" width="6" style="301" customWidth="1"/>
    <col min="3589" max="3589" width="46.85546875" style="301" bestFit="1" customWidth="1"/>
    <col min="3590" max="3590" width="16.5703125" style="301" bestFit="1" customWidth="1"/>
    <col min="3591" max="3824" width="9.140625" style="301"/>
    <col min="3825" max="3825" width="4.85546875" style="301" customWidth="1"/>
    <col min="3826" max="3826" width="6" style="301" customWidth="1"/>
    <col min="3827" max="3827" width="56" style="301" customWidth="1"/>
    <col min="3828" max="3829" width="4.5703125" style="301" customWidth="1"/>
    <col min="3830" max="3830" width="8.7109375" style="301" customWidth="1"/>
    <col min="3831" max="3831" width="12.42578125" style="301" customWidth="1"/>
    <col min="3832" max="3832" width="13" style="301" customWidth="1"/>
    <col min="3833" max="3833" width="8.140625" style="301" customWidth="1"/>
    <col min="3834" max="3834" width="11.85546875" style="301" customWidth="1"/>
    <col min="3835" max="3835" width="12.140625" style="301" customWidth="1"/>
    <col min="3836" max="3836" width="30.85546875" style="301" bestFit="1" customWidth="1"/>
    <col min="3837" max="3837" width="23.5703125" style="301" customWidth="1"/>
    <col min="3838" max="3843" width="9.140625" style="301" customWidth="1"/>
    <col min="3844" max="3844" width="6" style="301" customWidth="1"/>
    <col min="3845" max="3845" width="46.85546875" style="301" bestFit="1" customWidth="1"/>
    <col min="3846" max="3846" width="16.5703125" style="301" bestFit="1" customWidth="1"/>
    <col min="3847" max="4080" width="9.140625" style="301"/>
    <col min="4081" max="4081" width="4.85546875" style="301" customWidth="1"/>
    <col min="4082" max="4082" width="6" style="301" customWidth="1"/>
    <col min="4083" max="4083" width="56" style="301" customWidth="1"/>
    <col min="4084" max="4085" width="4.5703125" style="301" customWidth="1"/>
    <col min="4086" max="4086" width="8.7109375" style="301" customWidth="1"/>
    <col min="4087" max="4087" width="12.42578125" style="301" customWidth="1"/>
    <col min="4088" max="4088" width="13" style="301" customWidth="1"/>
    <col min="4089" max="4089" width="8.140625" style="301" customWidth="1"/>
    <col min="4090" max="4090" width="11.85546875" style="301" customWidth="1"/>
    <col min="4091" max="4091" width="12.140625" style="301" customWidth="1"/>
    <col min="4092" max="4092" width="30.85546875" style="301" bestFit="1" customWidth="1"/>
    <col min="4093" max="4093" width="23.5703125" style="301" customWidth="1"/>
    <col min="4094" max="4099" width="9.140625" style="301" customWidth="1"/>
    <col min="4100" max="4100" width="6" style="301" customWidth="1"/>
    <col min="4101" max="4101" width="46.85546875" style="301" bestFit="1" customWidth="1"/>
    <col min="4102" max="4102" width="16.5703125" style="301" bestFit="1" customWidth="1"/>
    <col min="4103" max="4336" width="9.140625" style="301"/>
    <col min="4337" max="4337" width="4.85546875" style="301" customWidth="1"/>
    <col min="4338" max="4338" width="6" style="301" customWidth="1"/>
    <col min="4339" max="4339" width="56" style="301" customWidth="1"/>
    <col min="4340" max="4341" width="4.5703125" style="301" customWidth="1"/>
    <col min="4342" max="4342" width="8.7109375" style="301" customWidth="1"/>
    <col min="4343" max="4343" width="12.42578125" style="301" customWidth="1"/>
    <col min="4344" max="4344" width="13" style="301" customWidth="1"/>
    <col min="4345" max="4345" width="8.140625" style="301" customWidth="1"/>
    <col min="4346" max="4346" width="11.85546875" style="301" customWidth="1"/>
    <col min="4347" max="4347" width="12.140625" style="301" customWidth="1"/>
    <col min="4348" max="4348" width="30.85546875" style="301" bestFit="1" customWidth="1"/>
    <col min="4349" max="4349" width="23.5703125" style="301" customWidth="1"/>
    <col min="4350" max="4355" width="9.140625" style="301" customWidth="1"/>
    <col min="4356" max="4356" width="6" style="301" customWidth="1"/>
    <col min="4357" max="4357" width="46.85546875" style="301" bestFit="1" customWidth="1"/>
    <col min="4358" max="4358" width="16.5703125" style="301" bestFit="1" customWidth="1"/>
    <col min="4359" max="4592" width="9.140625" style="301"/>
    <col min="4593" max="4593" width="4.85546875" style="301" customWidth="1"/>
    <col min="4594" max="4594" width="6" style="301" customWidth="1"/>
    <col min="4595" max="4595" width="56" style="301" customWidth="1"/>
    <col min="4596" max="4597" width="4.5703125" style="301" customWidth="1"/>
    <col min="4598" max="4598" width="8.7109375" style="301" customWidth="1"/>
    <col min="4599" max="4599" width="12.42578125" style="301" customWidth="1"/>
    <col min="4600" max="4600" width="13" style="301" customWidth="1"/>
    <col min="4601" max="4601" width="8.140625" style="301" customWidth="1"/>
    <col min="4602" max="4602" width="11.85546875" style="301" customWidth="1"/>
    <col min="4603" max="4603" width="12.140625" style="301" customWidth="1"/>
    <col min="4604" max="4604" width="30.85546875" style="301" bestFit="1" customWidth="1"/>
    <col min="4605" max="4605" width="23.5703125" style="301" customWidth="1"/>
    <col min="4606" max="4611" width="9.140625" style="301" customWidth="1"/>
    <col min="4612" max="4612" width="6" style="301" customWidth="1"/>
    <col min="4613" max="4613" width="46.85546875" style="301" bestFit="1" customWidth="1"/>
    <col min="4614" max="4614" width="16.5703125" style="301" bestFit="1" customWidth="1"/>
    <col min="4615" max="4848" width="9.140625" style="301"/>
    <col min="4849" max="4849" width="4.85546875" style="301" customWidth="1"/>
    <col min="4850" max="4850" width="6" style="301" customWidth="1"/>
    <col min="4851" max="4851" width="56" style="301" customWidth="1"/>
    <col min="4852" max="4853" width="4.5703125" style="301" customWidth="1"/>
    <col min="4854" max="4854" width="8.7109375" style="301" customWidth="1"/>
    <col min="4855" max="4855" width="12.42578125" style="301" customWidth="1"/>
    <col min="4856" max="4856" width="13" style="301" customWidth="1"/>
    <col min="4857" max="4857" width="8.140625" style="301" customWidth="1"/>
    <col min="4858" max="4858" width="11.85546875" style="301" customWidth="1"/>
    <col min="4859" max="4859" width="12.140625" style="301" customWidth="1"/>
    <col min="4860" max="4860" width="30.85546875" style="301" bestFit="1" customWidth="1"/>
    <col min="4861" max="4861" width="23.5703125" style="301" customWidth="1"/>
    <col min="4862" max="4867" width="9.140625" style="301" customWidth="1"/>
    <col min="4868" max="4868" width="6" style="301" customWidth="1"/>
    <col min="4869" max="4869" width="46.85546875" style="301" bestFit="1" customWidth="1"/>
    <col min="4870" max="4870" width="16.5703125" style="301" bestFit="1" customWidth="1"/>
    <col min="4871" max="5104" width="9.140625" style="301"/>
    <col min="5105" max="5105" width="4.85546875" style="301" customWidth="1"/>
    <col min="5106" max="5106" width="6" style="301" customWidth="1"/>
    <col min="5107" max="5107" width="56" style="301" customWidth="1"/>
    <col min="5108" max="5109" width="4.5703125" style="301" customWidth="1"/>
    <col min="5110" max="5110" width="8.7109375" style="301" customWidth="1"/>
    <col min="5111" max="5111" width="12.42578125" style="301" customWidth="1"/>
    <col min="5112" max="5112" width="13" style="301" customWidth="1"/>
    <col min="5113" max="5113" width="8.140625" style="301" customWidth="1"/>
    <col min="5114" max="5114" width="11.85546875" style="301" customWidth="1"/>
    <col min="5115" max="5115" width="12.140625" style="301" customWidth="1"/>
    <col min="5116" max="5116" width="30.85546875" style="301" bestFit="1" customWidth="1"/>
    <col min="5117" max="5117" width="23.5703125" style="301" customWidth="1"/>
    <col min="5118" max="5123" width="9.140625" style="301" customWidth="1"/>
    <col min="5124" max="5124" width="6" style="301" customWidth="1"/>
    <col min="5125" max="5125" width="46.85546875" style="301" bestFit="1" customWidth="1"/>
    <col min="5126" max="5126" width="16.5703125" style="301" bestFit="1" customWidth="1"/>
    <col min="5127" max="5360" width="9.140625" style="301"/>
    <col min="5361" max="5361" width="4.85546875" style="301" customWidth="1"/>
    <col min="5362" max="5362" width="6" style="301" customWidth="1"/>
    <col min="5363" max="5363" width="56" style="301" customWidth="1"/>
    <col min="5364" max="5365" width="4.5703125" style="301" customWidth="1"/>
    <col min="5366" max="5366" width="8.7109375" style="301" customWidth="1"/>
    <col min="5367" max="5367" width="12.42578125" style="301" customWidth="1"/>
    <col min="5368" max="5368" width="13" style="301" customWidth="1"/>
    <col min="5369" max="5369" width="8.140625" style="301" customWidth="1"/>
    <col min="5370" max="5370" width="11.85546875" style="301" customWidth="1"/>
    <col min="5371" max="5371" width="12.140625" style="301" customWidth="1"/>
    <col min="5372" max="5372" width="30.85546875" style="301" bestFit="1" customWidth="1"/>
    <col min="5373" max="5373" width="23.5703125" style="301" customWidth="1"/>
    <col min="5374" max="5379" width="9.140625" style="301" customWidth="1"/>
    <col min="5380" max="5380" width="6" style="301" customWidth="1"/>
    <col min="5381" max="5381" width="46.85546875" style="301" bestFit="1" customWidth="1"/>
    <col min="5382" max="5382" width="16.5703125" style="301" bestFit="1" customWidth="1"/>
    <col min="5383" max="5616" width="9.140625" style="301"/>
    <col min="5617" max="5617" width="4.85546875" style="301" customWidth="1"/>
    <col min="5618" max="5618" width="6" style="301" customWidth="1"/>
    <col min="5619" max="5619" width="56" style="301" customWidth="1"/>
    <col min="5620" max="5621" width="4.5703125" style="301" customWidth="1"/>
    <col min="5622" max="5622" width="8.7109375" style="301" customWidth="1"/>
    <col min="5623" max="5623" width="12.42578125" style="301" customWidth="1"/>
    <col min="5624" max="5624" width="13" style="301" customWidth="1"/>
    <col min="5625" max="5625" width="8.140625" style="301" customWidth="1"/>
    <col min="5626" max="5626" width="11.85546875" style="301" customWidth="1"/>
    <col min="5627" max="5627" width="12.140625" style="301" customWidth="1"/>
    <col min="5628" max="5628" width="30.85546875" style="301" bestFit="1" customWidth="1"/>
    <col min="5629" max="5629" width="23.5703125" style="301" customWidth="1"/>
    <col min="5630" max="5635" width="9.140625" style="301" customWidth="1"/>
    <col min="5636" max="5636" width="6" style="301" customWidth="1"/>
    <col min="5637" max="5637" width="46.85546875" style="301" bestFit="1" customWidth="1"/>
    <col min="5638" max="5638" width="16.5703125" style="301" bestFit="1" customWidth="1"/>
    <col min="5639" max="5872" width="9.140625" style="301"/>
    <col min="5873" max="5873" width="4.85546875" style="301" customWidth="1"/>
    <col min="5874" max="5874" width="6" style="301" customWidth="1"/>
    <col min="5875" max="5875" width="56" style="301" customWidth="1"/>
    <col min="5876" max="5877" width="4.5703125" style="301" customWidth="1"/>
    <col min="5878" max="5878" width="8.7109375" style="301" customWidth="1"/>
    <col min="5879" max="5879" width="12.42578125" style="301" customWidth="1"/>
    <col min="5880" max="5880" width="13" style="301" customWidth="1"/>
    <col min="5881" max="5881" width="8.140625" style="301" customWidth="1"/>
    <col min="5882" max="5882" width="11.85546875" style="301" customWidth="1"/>
    <col min="5883" max="5883" width="12.140625" style="301" customWidth="1"/>
    <col min="5884" max="5884" width="30.85546875" style="301" bestFit="1" customWidth="1"/>
    <col min="5885" max="5885" width="23.5703125" style="301" customWidth="1"/>
    <col min="5886" max="5891" width="9.140625" style="301" customWidth="1"/>
    <col min="5892" max="5892" width="6" style="301" customWidth="1"/>
    <col min="5893" max="5893" width="46.85546875" style="301" bestFit="1" customWidth="1"/>
    <col min="5894" max="5894" width="16.5703125" style="301" bestFit="1" customWidth="1"/>
    <col min="5895" max="6128" width="9.140625" style="301"/>
    <col min="6129" max="6129" width="4.85546875" style="301" customWidth="1"/>
    <col min="6130" max="6130" width="6" style="301" customWidth="1"/>
    <col min="6131" max="6131" width="56" style="301" customWidth="1"/>
    <col min="6132" max="6133" width="4.5703125" style="301" customWidth="1"/>
    <col min="6134" max="6134" width="8.7109375" style="301" customWidth="1"/>
    <col min="6135" max="6135" width="12.42578125" style="301" customWidth="1"/>
    <col min="6136" max="6136" width="13" style="301" customWidth="1"/>
    <col min="6137" max="6137" width="8.140625" style="301" customWidth="1"/>
    <col min="6138" max="6138" width="11.85546875" style="301" customWidth="1"/>
    <col min="6139" max="6139" width="12.140625" style="301" customWidth="1"/>
    <col min="6140" max="6140" width="30.85546875" style="301" bestFit="1" customWidth="1"/>
    <col min="6141" max="6141" width="23.5703125" style="301" customWidth="1"/>
    <col min="6142" max="6147" width="9.140625" style="301" customWidth="1"/>
    <col min="6148" max="6148" width="6" style="301" customWidth="1"/>
    <col min="6149" max="6149" width="46.85546875" style="301" bestFit="1" customWidth="1"/>
    <col min="6150" max="6150" width="16.5703125" style="301" bestFit="1" customWidth="1"/>
    <col min="6151" max="6384" width="9.140625" style="301"/>
    <col min="6385" max="6385" width="4.85546875" style="301" customWidth="1"/>
    <col min="6386" max="6386" width="6" style="301" customWidth="1"/>
    <col min="6387" max="6387" width="56" style="301" customWidth="1"/>
    <col min="6388" max="6389" width="4.5703125" style="301" customWidth="1"/>
    <col min="6390" max="6390" width="8.7109375" style="301" customWidth="1"/>
    <col min="6391" max="6391" width="12.42578125" style="301" customWidth="1"/>
    <col min="6392" max="6392" width="13" style="301" customWidth="1"/>
    <col min="6393" max="6393" width="8.140625" style="301" customWidth="1"/>
    <col min="6394" max="6394" width="11.85546875" style="301" customWidth="1"/>
    <col min="6395" max="6395" width="12.140625" style="301" customWidth="1"/>
    <col min="6396" max="6396" width="30.85546875" style="301" bestFit="1" customWidth="1"/>
    <col min="6397" max="6397" width="23.5703125" style="301" customWidth="1"/>
    <col min="6398" max="6403" width="9.140625" style="301" customWidth="1"/>
    <col min="6404" max="6404" width="6" style="301" customWidth="1"/>
    <col min="6405" max="6405" width="46.85546875" style="301" bestFit="1" customWidth="1"/>
    <col min="6406" max="6406" width="16.5703125" style="301" bestFit="1" customWidth="1"/>
    <col min="6407" max="6640" width="9.140625" style="301"/>
    <col min="6641" max="6641" width="4.85546875" style="301" customWidth="1"/>
    <col min="6642" max="6642" width="6" style="301" customWidth="1"/>
    <col min="6643" max="6643" width="56" style="301" customWidth="1"/>
    <col min="6644" max="6645" width="4.5703125" style="301" customWidth="1"/>
    <col min="6646" max="6646" width="8.7109375" style="301" customWidth="1"/>
    <col min="6647" max="6647" width="12.42578125" style="301" customWidth="1"/>
    <col min="6648" max="6648" width="13" style="301" customWidth="1"/>
    <col min="6649" max="6649" width="8.140625" style="301" customWidth="1"/>
    <col min="6650" max="6650" width="11.85546875" style="301" customWidth="1"/>
    <col min="6651" max="6651" width="12.140625" style="301" customWidth="1"/>
    <col min="6652" max="6652" width="30.85546875" style="301" bestFit="1" customWidth="1"/>
    <col min="6653" max="6653" width="23.5703125" style="301" customWidth="1"/>
    <col min="6654" max="6659" width="9.140625" style="301" customWidth="1"/>
    <col min="6660" max="6660" width="6" style="301" customWidth="1"/>
    <col min="6661" max="6661" width="46.85546875" style="301" bestFit="1" customWidth="1"/>
    <col min="6662" max="6662" width="16.5703125" style="301" bestFit="1" customWidth="1"/>
    <col min="6663" max="6896" width="9.140625" style="301"/>
    <col min="6897" max="6897" width="4.85546875" style="301" customWidth="1"/>
    <col min="6898" max="6898" width="6" style="301" customWidth="1"/>
    <col min="6899" max="6899" width="56" style="301" customWidth="1"/>
    <col min="6900" max="6901" width="4.5703125" style="301" customWidth="1"/>
    <col min="6902" max="6902" width="8.7109375" style="301" customWidth="1"/>
    <col min="6903" max="6903" width="12.42578125" style="301" customWidth="1"/>
    <col min="6904" max="6904" width="13" style="301" customWidth="1"/>
    <col min="6905" max="6905" width="8.140625" style="301" customWidth="1"/>
    <col min="6906" max="6906" width="11.85546875" style="301" customWidth="1"/>
    <col min="6907" max="6907" width="12.140625" style="301" customWidth="1"/>
    <col min="6908" max="6908" width="30.85546875" style="301" bestFit="1" customWidth="1"/>
    <col min="6909" max="6909" width="23.5703125" style="301" customWidth="1"/>
    <col min="6910" max="6915" width="9.140625" style="301" customWidth="1"/>
    <col min="6916" max="6916" width="6" style="301" customWidth="1"/>
    <col min="6917" max="6917" width="46.85546875" style="301" bestFit="1" customWidth="1"/>
    <col min="6918" max="6918" width="16.5703125" style="301" bestFit="1" customWidth="1"/>
    <col min="6919" max="7152" width="9.140625" style="301"/>
    <col min="7153" max="7153" width="4.85546875" style="301" customWidth="1"/>
    <col min="7154" max="7154" width="6" style="301" customWidth="1"/>
    <col min="7155" max="7155" width="56" style="301" customWidth="1"/>
    <col min="7156" max="7157" width="4.5703125" style="301" customWidth="1"/>
    <col min="7158" max="7158" width="8.7109375" style="301" customWidth="1"/>
    <col min="7159" max="7159" width="12.42578125" style="301" customWidth="1"/>
    <col min="7160" max="7160" width="13" style="301" customWidth="1"/>
    <col min="7161" max="7161" width="8.140625" style="301" customWidth="1"/>
    <col min="7162" max="7162" width="11.85546875" style="301" customWidth="1"/>
    <col min="7163" max="7163" width="12.140625" style="301" customWidth="1"/>
    <col min="7164" max="7164" width="30.85546875" style="301" bestFit="1" customWidth="1"/>
    <col min="7165" max="7165" width="23.5703125" style="301" customWidth="1"/>
    <col min="7166" max="7171" width="9.140625" style="301" customWidth="1"/>
    <col min="7172" max="7172" width="6" style="301" customWidth="1"/>
    <col min="7173" max="7173" width="46.85546875" style="301" bestFit="1" customWidth="1"/>
    <col min="7174" max="7174" width="16.5703125" style="301" bestFit="1" customWidth="1"/>
    <col min="7175" max="7408" width="9.140625" style="301"/>
    <col min="7409" max="7409" width="4.85546875" style="301" customWidth="1"/>
    <col min="7410" max="7410" width="6" style="301" customWidth="1"/>
    <col min="7411" max="7411" width="56" style="301" customWidth="1"/>
    <col min="7412" max="7413" width="4.5703125" style="301" customWidth="1"/>
    <col min="7414" max="7414" width="8.7109375" style="301" customWidth="1"/>
    <col min="7415" max="7415" width="12.42578125" style="301" customWidth="1"/>
    <col min="7416" max="7416" width="13" style="301" customWidth="1"/>
    <col min="7417" max="7417" width="8.140625" style="301" customWidth="1"/>
    <col min="7418" max="7418" width="11.85546875" style="301" customWidth="1"/>
    <col min="7419" max="7419" width="12.140625" style="301" customWidth="1"/>
    <col min="7420" max="7420" width="30.85546875" style="301" bestFit="1" customWidth="1"/>
    <col min="7421" max="7421" width="23.5703125" style="301" customWidth="1"/>
    <col min="7422" max="7427" width="9.140625" style="301" customWidth="1"/>
    <col min="7428" max="7428" width="6" style="301" customWidth="1"/>
    <col min="7429" max="7429" width="46.85546875" style="301" bestFit="1" customWidth="1"/>
    <col min="7430" max="7430" width="16.5703125" style="301" bestFit="1" customWidth="1"/>
    <col min="7431" max="7664" width="9.140625" style="301"/>
    <col min="7665" max="7665" width="4.85546875" style="301" customWidth="1"/>
    <col min="7666" max="7666" width="6" style="301" customWidth="1"/>
    <col min="7667" max="7667" width="56" style="301" customWidth="1"/>
    <col min="7668" max="7669" width="4.5703125" style="301" customWidth="1"/>
    <col min="7670" max="7670" width="8.7109375" style="301" customWidth="1"/>
    <col min="7671" max="7671" width="12.42578125" style="301" customWidth="1"/>
    <col min="7672" max="7672" width="13" style="301" customWidth="1"/>
    <col min="7673" max="7673" width="8.140625" style="301" customWidth="1"/>
    <col min="7674" max="7674" width="11.85546875" style="301" customWidth="1"/>
    <col min="7675" max="7675" width="12.140625" style="301" customWidth="1"/>
    <col min="7676" max="7676" width="30.85546875" style="301" bestFit="1" customWidth="1"/>
    <col min="7677" max="7677" width="23.5703125" style="301" customWidth="1"/>
    <col min="7678" max="7683" width="9.140625" style="301" customWidth="1"/>
    <col min="7684" max="7684" width="6" style="301" customWidth="1"/>
    <col min="7685" max="7685" width="46.85546875" style="301" bestFit="1" customWidth="1"/>
    <col min="7686" max="7686" width="16.5703125" style="301" bestFit="1" customWidth="1"/>
    <col min="7687" max="7920" width="9.140625" style="301"/>
    <col min="7921" max="7921" width="4.85546875" style="301" customWidth="1"/>
    <col min="7922" max="7922" width="6" style="301" customWidth="1"/>
    <col min="7923" max="7923" width="56" style="301" customWidth="1"/>
    <col min="7924" max="7925" width="4.5703125" style="301" customWidth="1"/>
    <col min="7926" max="7926" width="8.7109375" style="301" customWidth="1"/>
    <col min="7927" max="7927" width="12.42578125" style="301" customWidth="1"/>
    <col min="7928" max="7928" width="13" style="301" customWidth="1"/>
    <col min="7929" max="7929" width="8.140625" style="301" customWidth="1"/>
    <col min="7930" max="7930" width="11.85546875" style="301" customWidth="1"/>
    <col min="7931" max="7931" width="12.140625" style="301" customWidth="1"/>
    <col min="7932" max="7932" width="30.85546875" style="301" bestFit="1" customWidth="1"/>
    <col min="7933" max="7933" width="23.5703125" style="301" customWidth="1"/>
    <col min="7934" max="7939" width="9.140625" style="301" customWidth="1"/>
    <col min="7940" max="7940" width="6" style="301" customWidth="1"/>
    <col min="7941" max="7941" width="46.85546875" style="301" bestFit="1" customWidth="1"/>
    <col min="7942" max="7942" width="16.5703125" style="301" bestFit="1" customWidth="1"/>
    <col min="7943" max="8176" width="9.140625" style="301"/>
    <col min="8177" max="8177" width="4.85546875" style="301" customWidth="1"/>
    <col min="8178" max="8178" width="6" style="301" customWidth="1"/>
    <col min="8179" max="8179" width="56" style="301" customWidth="1"/>
    <col min="8180" max="8181" width="4.5703125" style="301" customWidth="1"/>
    <col min="8182" max="8182" width="8.7109375" style="301" customWidth="1"/>
    <col min="8183" max="8183" width="12.42578125" style="301" customWidth="1"/>
    <col min="8184" max="8184" width="13" style="301" customWidth="1"/>
    <col min="8185" max="8185" width="8.140625" style="301" customWidth="1"/>
    <col min="8186" max="8186" width="11.85546875" style="301" customWidth="1"/>
    <col min="8187" max="8187" width="12.140625" style="301" customWidth="1"/>
    <col min="8188" max="8188" width="30.85546875" style="301" bestFit="1" customWidth="1"/>
    <col min="8189" max="8189" width="23.5703125" style="301" customWidth="1"/>
    <col min="8190" max="8195" width="9.140625" style="301" customWidth="1"/>
    <col min="8196" max="8196" width="6" style="301" customWidth="1"/>
    <col min="8197" max="8197" width="46.85546875" style="301" bestFit="1" customWidth="1"/>
    <col min="8198" max="8198" width="16.5703125" style="301" bestFit="1" customWidth="1"/>
    <col min="8199" max="8432" width="9.140625" style="301"/>
    <col min="8433" max="8433" width="4.85546875" style="301" customWidth="1"/>
    <col min="8434" max="8434" width="6" style="301" customWidth="1"/>
    <col min="8435" max="8435" width="56" style="301" customWidth="1"/>
    <col min="8436" max="8437" width="4.5703125" style="301" customWidth="1"/>
    <col min="8438" max="8438" width="8.7109375" style="301" customWidth="1"/>
    <col min="8439" max="8439" width="12.42578125" style="301" customWidth="1"/>
    <col min="8440" max="8440" width="13" style="301" customWidth="1"/>
    <col min="8441" max="8441" width="8.140625" style="301" customWidth="1"/>
    <col min="8442" max="8442" width="11.85546875" style="301" customWidth="1"/>
    <col min="8443" max="8443" width="12.140625" style="301" customWidth="1"/>
    <col min="8444" max="8444" width="30.85546875" style="301" bestFit="1" customWidth="1"/>
    <col min="8445" max="8445" width="23.5703125" style="301" customWidth="1"/>
    <col min="8446" max="8451" width="9.140625" style="301" customWidth="1"/>
    <col min="8452" max="8452" width="6" style="301" customWidth="1"/>
    <col min="8453" max="8453" width="46.85546875" style="301" bestFit="1" customWidth="1"/>
    <col min="8454" max="8454" width="16.5703125" style="301" bestFit="1" customWidth="1"/>
    <col min="8455" max="8688" width="9.140625" style="301"/>
    <col min="8689" max="8689" width="4.85546875" style="301" customWidth="1"/>
    <col min="8690" max="8690" width="6" style="301" customWidth="1"/>
    <col min="8691" max="8691" width="56" style="301" customWidth="1"/>
    <col min="8692" max="8693" width="4.5703125" style="301" customWidth="1"/>
    <col min="8694" max="8694" width="8.7109375" style="301" customWidth="1"/>
    <col min="8695" max="8695" width="12.42578125" style="301" customWidth="1"/>
    <col min="8696" max="8696" width="13" style="301" customWidth="1"/>
    <col min="8697" max="8697" width="8.140625" style="301" customWidth="1"/>
    <col min="8698" max="8698" width="11.85546875" style="301" customWidth="1"/>
    <col min="8699" max="8699" width="12.140625" style="301" customWidth="1"/>
    <col min="8700" max="8700" width="30.85546875" style="301" bestFit="1" customWidth="1"/>
    <col min="8701" max="8701" width="23.5703125" style="301" customWidth="1"/>
    <col min="8702" max="8707" width="9.140625" style="301" customWidth="1"/>
    <col min="8708" max="8708" width="6" style="301" customWidth="1"/>
    <col min="8709" max="8709" width="46.85546875" style="301" bestFit="1" customWidth="1"/>
    <col min="8710" max="8710" width="16.5703125" style="301" bestFit="1" customWidth="1"/>
    <col min="8711" max="8944" width="9.140625" style="301"/>
    <col min="8945" max="8945" width="4.85546875" style="301" customWidth="1"/>
    <col min="8946" max="8946" width="6" style="301" customWidth="1"/>
    <col min="8947" max="8947" width="56" style="301" customWidth="1"/>
    <col min="8948" max="8949" width="4.5703125" style="301" customWidth="1"/>
    <col min="8950" max="8950" width="8.7109375" style="301" customWidth="1"/>
    <col min="8951" max="8951" width="12.42578125" style="301" customWidth="1"/>
    <col min="8952" max="8952" width="13" style="301" customWidth="1"/>
    <col min="8953" max="8953" width="8.140625" style="301" customWidth="1"/>
    <col min="8954" max="8954" width="11.85546875" style="301" customWidth="1"/>
    <col min="8955" max="8955" width="12.140625" style="301" customWidth="1"/>
    <col min="8956" max="8956" width="30.85546875" style="301" bestFit="1" customWidth="1"/>
    <col min="8957" max="8957" width="23.5703125" style="301" customWidth="1"/>
    <col min="8958" max="8963" width="9.140625" style="301" customWidth="1"/>
    <col min="8964" max="8964" width="6" style="301" customWidth="1"/>
    <col min="8965" max="8965" width="46.85546875" style="301" bestFit="1" customWidth="1"/>
    <col min="8966" max="8966" width="16.5703125" style="301" bestFit="1" customWidth="1"/>
    <col min="8967" max="9200" width="9.140625" style="301"/>
    <col min="9201" max="9201" width="4.85546875" style="301" customWidth="1"/>
    <col min="9202" max="9202" width="6" style="301" customWidth="1"/>
    <col min="9203" max="9203" width="56" style="301" customWidth="1"/>
    <col min="9204" max="9205" width="4.5703125" style="301" customWidth="1"/>
    <col min="9206" max="9206" width="8.7109375" style="301" customWidth="1"/>
    <col min="9207" max="9207" width="12.42578125" style="301" customWidth="1"/>
    <col min="9208" max="9208" width="13" style="301" customWidth="1"/>
    <col min="9209" max="9209" width="8.140625" style="301" customWidth="1"/>
    <col min="9210" max="9210" width="11.85546875" style="301" customWidth="1"/>
    <col min="9211" max="9211" width="12.140625" style="301" customWidth="1"/>
    <col min="9212" max="9212" width="30.85546875" style="301" bestFit="1" customWidth="1"/>
    <col min="9213" max="9213" width="23.5703125" style="301" customWidth="1"/>
    <col min="9214" max="9219" width="9.140625" style="301" customWidth="1"/>
    <col min="9220" max="9220" width="6" style="301" customWidth="1"/>
    <col min="9221" max="9221" width="46.85546875" style="301" bestFit="1" customWidth="1"/>
    <col min="9222" max="9222" width="16.5703125" style="301" bestFit="1" customWidth="1"/>
    <col min="9223" max="9456" width="9.140625" style="301"/>
    <col min="9457" max="9457" width="4.85546875" style="301" customWidth="1"/>
    <col min="9458" max="9458" width="6" style="301" customWidth="1"/>
    <col min="9459" max="9459" width="56" style="301" customWidth="1"/>
    <col min="9460" max="9461" width="4.5703125" style="301" customWidth="1"/>
    <col min="9462" max="9462" width="8.7109375" style="301" customWidth="1"/>
    <col min="9463" max="9463" width="12.42578125" style="301" customWidth="1"/>
    <col min="9464" max="9464" width="13" style="301" customWidth="1"/>
    <col min="9465" max="9465" width="8.140625" style="301" customWidth="1"/>
    <col min="9466" max="9466" width="11.85546875" style="301" customWidth="1"/>
    <col min="9467" max="9467" width="12.140625" style="301" customWidth="1"/>
    <col min="9468" max="9468" width="30.85546875" style="301" bestFit="1" customWidth="1"/>
    <col min="9469" max="9469" width="23.5703125" style="301" customWidth="1"/>
    <col min="9470" max="9475" width="9.140625" style="301" customWidth="1"/>
    <col min="9476" max="9476" width="6" style="301" customWidth="1"/>
    <col min="9477" max="9477" width="46.85546875" style="301" bestFit="1" customWidth="1"/>
    <col min="9478" max="9478" width="16.5703125" style="301" bestFit="1" customWidth="1"/>
    <col min="9479" max="9712" width="9.140625" style="301"/>
    <col min="9713" max="9713" width="4.85546875" style="301" customWidth="1"/>
    <col min="9714" max="9714" width="6" style="301" customWidth="1"/>
    <col min="9715" max="9715" width="56" style="301" customWidth="1"/>
    <col min="9716" max="9717" width="4.5703125" style="301" customWidth="1"/>
    <col min="9718" max="9718" width="8.7109375" style="301" customWidth="1"/>
    <col min="9719" max="9719" width="12.42578125" style="301" customWidth="1"/>
    <col min="9720" max="9720" width="13" style="301" customWidth="1"/>
    <col min="9721" max="9721" width="8.140625" style="301" customWidth="1"/>
    <col min="9722" max="9722" width="11.85546875" style="301" customWidth="1"/>
    <col min="9723" max="9723" width="12.140625" style="301" customWidth="1"/>
    <col min="9724" max="9724" width="30.85546875" style="301" bestFit="1" customWidth="1"/>
    <col min="9725" max="9725" width="23.5703125" style="301" customWidth="1"/>
    <col min="9726" max="9731" width="9.140625" style="301" customWidth="1"/>
    <col min="9732" max="9732" width="6" style="301" customWidth="1"/>
    <col min="9733" max="9733" width="46.85546875" style="301" bestFit="1" customWidth="1"/>
    <col min="9734" max="9734" width="16.5703125" style="301" bestFit="1" customWidth="1"/>
    <col min="9735" max="9968" width="9.140625" style="301"/>
    <col min="9969" max="9969" width="4.85546875" style="301" customWidth="1"/>
    <col min="9970" max="9970" width="6" style="301" customWidth="1"/>
    <col min="9971" max="9971" width="56" style="301" customWidth="1"/>
    <col min="9972" max="9973" width="4.5703125" style="301" customWidth="1"/>
    <col min="9974" max="9974" width="8.7109375" style="301" customWidth="1"/>
    <col min="9975" max="9975" width="12.42578125" style="301" customWidth="1"/>
    <col min="9976" max="9976" width="13" style="301" customWidth="1"/>
    <col min="9977" max="9977" width="8.140625" style="301" customWidth="1"/>
    <col min="9978" max="9978" width="11.85546875" style="301" customWidth="1"/>
    <col min="9979" max="9979" width="12.140625" style="301" customWidth="1"/>
    <col min="9980" max="9980" width="30.85546875" style="301" bestFit="1" customWidth="1"/>
    <col min="9981" max="9981" width="23.5703125" style="301" customWidth="1"/>
    <col min="9982" max="9987" width="9.140625" style="301" customWidth="1"/>
    <col min="9988" max="9988" width="6" style="301" customWidth="1"/>
    <col min="9989" max="9989" width="46.85546875" style="301" bestFit="1" customWidth="1"/>
    <col min="9990" max="9990" width="16.5703125" style="301" bestFit="1" customWidth="1"/>
    <col min="9991" max="10224" width="9.140625" style="301"/>
    <col min="10225" max="10225" width="4.85546875" style="301" customWidth="1"/>
    <col min="10226" max="10226" width="6" style="301" customWidth="1"/>
    <col min="10227" max="10227" width="56" style="301" customWidth="1"/>
    <col min="10228" max="10229" width="4.5703125" style="301" customWidth="1"/>
    <col min="10230" max="10230" width="8.7109375" style="301" customWidth="1"/>
    <col min="10231" max="10231" width="12.42578125" style="301" customWidth="1"/>
    <col min="10232" max="10232" width="13" style="301" customWidth="1"/>
    <col min="10233" max="10233" width="8.140625" style="301" customWidth="1"/>
    <col min="10234" max="10234" width="11.85546875" style="301" customWidth="1"/>
    <col min="10235" max="10235" width="12.140625" style="301" customWidth="1"/>
    <col min="10236" max="10236" width="30.85546875" style="301" bestFit="1" customWidth="1"/>
    <col min="10237" max="10237" width="23.5703125" style="301" customWidth="1"/>
    <col min="10238" max="10243" width="9.140625" style="301" customWidth="1"/>
    <col min="10244" max="10244" width="6" style="301" customWidth="1"/>
    <col min="10245" max="10245" width="46.85546875" style="301" bestFit="1" customWidth="1"/>
    <col min="10246" max="10246" width="16.5703125" style="301" bestFit="1" customWidth="1"/>
    <col min="10247" max="10480" width="9.140625" style="301"/>
    <col min="10481" max="10481" width="4.85546875" style="301" customWidth="1"/>
    <col min="10482" max="10482" width="6" style="301" customWidth="1"/>
    <col min="10483" max="10483" width="56" style="301" customWidth="1"/>
    <col min="10484" max="10485" width="4.5703125" style="301" customWidth="1"/>
    <col min="10486" max="10486" width="8.7109375" style="301" customWidth="1"/>
    <col min="10487" max="10487" width="12.42578125" style="301" customWidth="1"/>
    <col min="10488" max="10488" width="13" style="301" customWidth="1"/>
    <col min="10489" max="10489" width="8.140625" style="301" customWidth="1"/>
    <col min="10490" max="10490" width="11.85546875" style="301" customWidth="1"/>
    <col min="10491" max="10491" width="12.140625" style="301" customWidth="1"/>
    <col min="10492" max="10492" width="30.85546875" style="301" bestFit="1" customWidth="1"/>
    <col min="10493" max="10493" width="23.5703125" style="301" customWidth="1"/>
    <col min="10494" max="10499" width="9.140625" style="301" customWidth="1"/>
    <col min="10500" max="10500" width="6" style="301" customWidth="1"/>
    <col min="10501" max="10501" width="46.85546875" style="301" bestFit="1" customWidth="1"/>
    <col min="10502" max="10502" width="16.5703125" style="301" bestFit="1" customWidth="1"/>
    <col min="10503" max="10736" width="9.140625" style="301"/>
    <col min="10737" max="10737" width="4.85546875" style="301" customWidth="1"/>
    <col min="10738" max="10738" width="6" style="301" customWidth="1"/>
    <col min="10739" max="10739" width="56" style="301" customWidth="1"/>
    <col min="10740" max="10741" width="4.5703125" style="301" customWidth="1"/>
    <col min="10742" max="10742" width="8.7109375" style="301" customWidth="1"/>
    <col min="10743" max="10743" width="12.42578125" style="301" customWidth="1"/>
    <col min="10744" max="10744" width="13" style="301" customWidth="1"/>
    <col min="10745" max="10745" width="8.140625" style="301" customWidth="1"/>
    <col min="10746" max="10746" width="11.85546875" style="301" customWidth="1"/>
    <col min="10747" max="10747" width="12.140625" style="301" customWidth="1"/>
    <col min="10748" max="10748" width="30.85546875" style="301" bestFit="1" customWidth="1"/>
    <col min="10749" max="10749" width="23.5703125" style="301" customWidth="1"/>
    <col min="10750" max="10755" width="9.140625" style="301" customWidth="1"/>
    <col min="10756" max="10756" width="6" style="301" customWidth="1"/>
    <col min="10757" max="10757" width="46.85546875" style="301" bestFit="1" customWidth="1"/>
    <col min="10758" max="10758" width="16.5703125" style="301" bestFit="1" customWidth="1"/>
    <col min="10759" max="10992" width="9.140625" style="301"/>
    <col min="10993" max="10993" width="4.85546875" style="301" customWidth="1"/>
    <col min="10994" max="10994" width="6" style="301" customWidth="1"/>
    <col min="10995" max="10995" width="56" style="301" customWidth="1"/>
    <col min="10996" max="10997" width="4.5703125" style="301" customWidth="1"/>
    <col min="10998" max="10998" width="8.7109375" style="301" customWidth="1"/>
    <col min="10999" max="10999" width="12.42578125" style="301" customWidth="1"/>
    <col min="11000" max="11000" width="13" style="301" customWidth="1"/>
    <col min="11001" max="11001" width="8.140625" style="301" customWidth="1"/>
    <col min="11002" max="11002" width="11.85546875" style="301" customWidth="1"/>
    <col min="11003" max="11003" width="12.140625" style="301" customWidth="1"/>
    <col min="11004" max="11004" width="30.85546875" style="301" bestFit="1" customWidth="1"/>
    <col min="11005" max="11005" width="23.5703125" style="301" customWidth="1"/>
    <col min="11006" max="11011" width="9.140625" style="301" customWidth="1"/>
    <col min="11012" max="11012" width="6" style="301" customWidth="1"/>
    <col min="11013" max="11013" width="46.85546875" style="301" bestFit="1" customWidth="1"/>
    <col min="11014" max="11014" width="16.5703125" style="301" bestFit="1" customWidth="1"/>
    <col min="11015" max="11248" width="9.140625" style="301"/>
    <col min="11249" max="11249" width="4.85546875" style="301" customWidth="1"/>
    <col min="11250" max="11250" width="6" style="301" customWidth="1"/>
    <col min="11251" max="11251" width="56" style="301" customWidth="1"/>
    <col min="11252" max="11253" width="4.5703125" style="301" customWidth="1"/>
    <col min="11254" max="11254" width="8.7109375" style="301" customWidth="1"/>
    <col min="11255" max="11255" width="12.42578125" style="301" customWidth="1"/>
    <col min="11256" max="11256" width="13" style="301" customWidth="1"/>
    <col min="11257" max="11257" width="8.140625" style="301" customWidth="1"/>
    <col min="11258" max="11258" width="11.85546875" style="301" customWidth="1"/>
    <col min="11259" max="11259" width="12.140625" style="301" customWidth="1"/>
    <col min="11260" max="11260" width="30.85546875" style="301" bestFit="1" customWidth="1"/>
    <col min="11261" max="11261" width="23.5703125" style="301" customWidth="1"/>
    <col min="11262" max="11267" width="9.140625" style="301" customWidth="1"/>
    <col min="11268" max="11268" width="6" style="301" customWidth="1"/>
    <col min="11269" max="11269" width="46.85546875" style="301" bestFit="1" customWidth="1"/>
    <col min="11270" max="11270" width="16.5703125" style="301" bestFit="1" customWidth="1"/>
    <col min="11271" max="11504" width="9.140625" style="301"/>
    <col min="11505" max="11505" width="4.85546875" style="301" customWidth="1"/>
    <col min="11506" max="11506" width="6" style="301" customWidth="1"/>
    <col min="11507" max="11507" width="56" style="301" customWidth="1"/>
    <col min="11508" max="11509" width="4.5703125" style="301" customWidth="1"/>
    <col min="11510" max="11510" width="8.7109375" style="301" customWidth="1"/>
    <col min="11511" max="11511" width="12.42578125" style="301" customWidth="1"/>
    <col min="11512" max="11512" width="13" style="301" customWidth="1"/>
    <col min="11513" max="11513" width="8.140625" style="301" customWidth="1"/>
    <col min="11514" max="11514" width="11.85546875" style="301" customWidth="1"/>
    <col min="11515" max="11515" width="12.140625" style="301" customWidth="1"/>
    <col min="11516" max="11516" width="30.85546875" style="301" bestFit="1" customWidth="1"/>
    <col min="11517" max="11517" width="23.5703125" style="301" customWidth="1"/>
    <col min="11518" max="11523" width="9.140625" style="301" customWidth="1"/>
    <col min="11524" max="11524" width="6" style="301" customWidth="1"/>
    <col min="11525" max="11525" width="46.85546875" style="301" bestFit="1" customWidth="1"/>
    <col min="11526" max="11526" width="16.5703125" style="301" bestFit="1" customWidth="1"/>
    <col min="11527" max="11760" width="9.140625" style="301"/>
    <col min="11761" max="11761" width="4.85546875" style="301" customWidth="1"/>
    <col min="11762" max="11762" width="6" style="301" customWidth="1"/>
    <col min="11763" max="11763" width="56" style="301" customWidth="1"/>
    <col min="11764" max="11765" width="4.5703125" style="301" customWidth="1"/>
    <col min="11766" max="11766" width="8.7109375" style="301" customWidth="1"/>
    <col min="11767" max="11767" width="12.42578125" style="301" customWidth="1"/>
    <col min="11768" max="11768" width="13" style="301" customWidth="1"/>
    <col min="11769" max="11769" width="8.140625" style="301" customWidth="1"/>
    <col min="11770" max="11770" width="11.85546875" style="301" customWidth="1"/>
    <col min="11771" max="11771" width="12.140625" style="301" customWidth="1"/>
    <col min="11772" max="11772" width="30.85546875" style="301" bestFit="1" customWidth="1"/>
    <col min="11773" max="11773" width="23.5703125" style="301" customWidth="1"/>
    <col min="11774" max="11779" width="9.140625" style="301" customWidth="1"/>
    <col min="11780" max="11780" width="6" style="301" customWidth="1"/>
    <col min="11781" max="11781" width="46.85546875" style="301" bestFit="1" customWidth="1"/>
    <col min="11782" max="11782" width="16.5703125" style="301" bestFit="1" customWidth="1"/>
    <col min="11783" max="12016" width="9.140625" style="301"/>
    <col min="12017" max="12017" width="4.85546875" style="301" customWidth="1"/>
    <col min="12018" max="12018" width="6" style="301" customWidth="1"/>
    <col min="12019" max="12019" width="56" style="301" customWidth="1"/>
    <col min="12020" max="12021" width="4.5703125" style="301" customWidth="1"/>
    <col min="12022" max="12022" width="8.7109375" style="301" customWidth="1"/>
    <col min="12023" max="12023" width="12.42578125" style="301" customWidth="1"/>
    <col min="12024" max="12024" width="13" style="301" customWidth="1"/>
    <col min="12025" max="12025" width="8.140625" style="301" customWidth="1"/>
    <col min="12026" max="12026" width="11.85546875" style="301" customWidth="1"/>
    <col min="12027" max="12027" width="12.140625" style="301" customWidth="1"/>
    <col min="12028" max="12028" width="30.85546875" style="301" bestFit="1" customWidth="1"/>
    <col min="12029" max="12029" width="23.5703125" style="301" customWidth="1"/>
    <col min="12030" max="12035" width="9.140625" style="301" customWidth="1"/>
    <col min="12036" max="12036" width="6" style="301" customWidth="1"/>
    <col min="12037" max="12037" width="46.85546875" style="301" bestFit="1" customWidth="1"/>
    <col min="12038" max="12038" width="16.5703125" style="301" bestFit="1" customWidth="1"/>
    <col min="12039" max="12272" width="9.140625" style="301"/>
    <col min="12273" max="12273" width="4.85546875" style="301" customWidth="1"/>
    <col min="12274" max="12274" width="6" style="301" customWidth="1"/>
    <col min="12275" max="12275" width="56" style="301" customWidth="1"/>
    <col min="12276" max="12277" width="4.5703125" style="301" customWidth="1"/>
    <col min="12278" max="12278" width="8.7109375" style="301" customWidth="1"/>
    <col min="12279" max="12279" width="12.42578125" style="301" customWidth="1"/>
    <col min="12280" max="12280" width="13" style="301" customWidth="1"/>
    <col min="12281" max="12281" width="8.140625" style="301" customWidth="1"/>
    <col min="12282" max="12282" width="11.85546875" style="301" customWidth="1"/>
    <col min="12283" max="12283" width="12.140625" style="301" customWidth="1"/>
    <col min="12284" max="12284" width="30.85546875" style="301" bestFit="1" customWidth="1"/>
    <col min="12285" max="12285" width="23.5703125" style="301" customWidth="1"/>
    <col min="12286" max="12291" width="9.140625" style="301" customWidth="1"/>
    <col min="12292" max="12292" width="6" style="301" customWidth="1"/>
    <col min="12293" max="12293" width="46.85546875" style="301" bestFit="1" customWidth="1"/>
    <col min="12294" max="12294" width="16.5703125" style="301" bestFit="1" customWidth="1"/>
    <col min="12295" max="12528" width="9.140625" style="301"/>
    <col min="12529" max="12529" width="4.85546875" style="301" customWidth="1"/>
    <col min="12530" max="12530" width="6" style="301" customWidth="1"/>
    <col min="12531" max="12531" width="56" style="301" customWidth="1"/>
    <col min="12532" max="12533" width="4.5703125" style="301" customWidth="1"/>
    <col min="12534" max="12534" width="8.7109375" style="301" customWidth="1"/>
    <col min="12535" max="12535" width="12.42578125" style="301" customWidth="1"/>
    <col min="12536" max="12536" width="13" style="301" customWidth="1"/>
    <col min="12537" max="12537" width="8.140625" style="301" customWidth="1"/>
    <col min="12538" max="12538" width="11.85546875" style="301" customWidth="1"/>
    <col min="12539" max="12539" width="12.140625" style="301" customWidth="1"/>
    <col min="12540" max="12540" width="30.85546875" style="301" bestFit="1" customWidth="1"/>
    <col min="12541" max="12541" width="23.5703125" style="301" customWidth="1"/>
    <col min="12542" max="12547" width="9.140625" style="301" customWidth="1"/>
    <col min="12548" max="12548" width="6" style="301" customWidth="1"/>
    <col min="12549" max="12549" width="46.85546875" style="301" bestFit="1" customWidth="1"/>
    <col min="12550" max="12550" width="16.5703125" style="301" bestFit="1" customWidth="1"/>
    <col min="12551" max="12784" width="9.140625" style="301"/>
    <col min="12785" max="12785" width="4.85546875" style="301" customWidth="1"/>
    <col min="12786" max="12786" width="6" style="301" customWidth="1"/>
    <col min="12787" max="12787" width="56" style="301" customWidth="1"/>
    <col min="12788" max="12789" width="4.5703125" style="301" customWidth="1"/>
    <col min="12790" max="12790" width="8.7109375" style="301" customWidth="1"/>
    <col min="12791" max="12791" width="12.42578125" style="301" customWidth="1"/>
    <col min="12792" max="12792" width="13" style="301" customWidth="1"/>
    <col min="12793" max="12793" width="8.140625" style="301" customWidth="1"/>
    <col min="12794" max="12794" width="11.85546875" style="301" customWidth="1"/>
    <col min="12795" max="12795" width="12.140625" style="301" customWidth="1"/>
    <col min="12796" max="12796" width="30.85546875" style="301" bestFit="1" customWidth="1"/>
    <col min="12797" max="12797" width="23.5703125" style="301" customWidth="1"/>
    <col min="12798" max="12803" width="9.140625" style="301" customWidth="1"/>
    <col min="12804" max="12804" width="6" style="301" customWidth="1"/>
    <col min="12805" max="12805" width="46.85546875" style="301" bestFit="1" customWidth="1"/>
    <col min="12806" max="12806" width="16.5703125" style="301" bestFit="1" customWidth="1"/>
    <col min="12807" max="13040" width="9.140625" style="301"/>
    <col min="13041" max="13041" width="4.85546875" style="301" customWidth="1"/>
    <col min="13042" max="13042" width="6" style="301" customWidth="1"/>
    <col min="13043" max="13043" width="56" style="301" customWidth="1"/>
    <col min="13044" max="13045" width="4.5703125" style="301" customWidth="1"/>
    <col min="13046" max="13046" width="8.7109375" style="301" customWidth="1"/>
    <col min="13047" max="13047" width="12.42578125" style="301" customWidth="1"/>
    <col min="13048" max="13048" width="13" style="301" customWidth="1"/>
    <col min="13049" max="13049" width="8.140625" style="301" customWidth="1"/>
    <col min="13050" max="13050" width="11.85546875" style="301" customWidth="1"/>
    <col min="13051" max="13051" width="12.140625" style="301" customWidth="1"/>
    <col min="13052" max="13052" width="30.85546875" style="301" bestFit="1" customWidth="1"/>
    <col min="13053" max="13053" width="23.5703125" style="301" customWidth="1"/>
    <col min="13054" max="13059" width="9.140625" style="301" customWidth="1"/>
    <col min="13060" max="13060" width="6" style="301" customWidth="1"/>
    <col min="13061" max="13061" width="46.85546875" style="301" bestFit="1" customWidth="1"/>
    <col min="13062" max="13062" width="16.5703125" style="301" bestFit="1" customWidth="1"/>
    <col min="13063" max="13296" width="9.140625" style="301"/>
    <col min="13297" max="13297" width="4.85546875" style="301" customWidth="1"/>
    <col min="13298" max="13298" width="6" style="301" customWidth="1"/>
    <col min="13299" max="13299" width="56" style="301" customWidth="1"/>
    <col min="13300" max="13301" width="4.5703125" style="301" customWidth="1"/>
    <col min="13302" max="13302" width="8.7109375" style="301" customWidth="1"/>
    <col min="13303" max="13303" width="12.42578125" style="301" customWidth="1"/>
    <col min="13304" max="13304" width="13" style="301" customWidth="1"/>
    <col min="13305" max="13305" width="8.140625" style="301" customWidth="1"/>
    <col min="13306" max="13306" width="11.85546875" style="301" customWidth="1"/>
    <col min="13307" max="13307" width="12.140625" style="301" customWidth="1"/>
    <col min="13308" max="13308" width="30.85546875" style="301" bestFit="1" customWidth="1"/>
    <col min="13309" max="13309" width="23.5703125" style="301" customWidth="1"/>
    <col min="13310" max="13315" width="9.140625" style="301" customWidth="1"/>
    <col min="13316" max="13316" width="6" style="301" customWidth="1"/>
    <col min="13317" max="13317" width="46.85546875" style="301" bestFit="1" customWidth="1"/>
    <col min="13318" max="13318" width="16.5703125" style="301" bestFit="1" customWidth="1"/>
    <col min="13319" max="13552" width="9.140625" style="301"/>
    <col min="13553" max="13553" width="4.85546875" style="301" customWidth="1"/>
    <col min="13554" max="13554" width="6" style="301" customWidth="1"/>
    <col min="13555" max="13555" width="56" style="301" customWidth="1"/>
    <col min="13556" max="13557" width="4.5703125" style="301" customWidth="1"/>
    <col min="13558" max="13558" width="8.7109375" style="301" customWidth="1"/>
    <col min="13559" max="13559" width="12.42578125" style="301" customWidth="1"/>
    <col min="13560" max="13560" width="13" style="301" customWidth="1"/>
    <col min="13561" max="13561" width="8.140625" style="301" customWidth="1"/>
    <col min="13562" max="13562" width="11.85546875" style="301" customWidth="1"/>
    <col min="13563" max="13563" width="12.140625" style="301" customWidth="1"/>
    <col min="13564" max="13564" width="30.85546875" style="301" bestFit="1" customWidth="1"/>
    <col min="13565" max="13565" width="23.5703125" style="301" customWidth="1"/>
    <col min="13566" max="13571" width="9.140625" style="301" customWidth="1"/>
    <col min="13572" max="13572" width="6" style="301" customWidth="1"/>
    <col min="13573" max="13573" width="46.85546875" style="301" bestFit="1" customWidth="1"/>
    <col min="13574" max="13574" width="16.5703125" style="301" bestFit="1" customWidth="1"/>
    <col min="13575" max="13808" width="9.140625" style="301"/>
    <col min="13809" max="13809" width="4.85546875" style="301" customWidth="1"/>
    <col min="13810" max="13810" width="6" style="301" customWidth="1"/>
    <col min="13811" max="13811" width="56" style="301" customWidth="1"/>
    <col min="13812" max="13813" width="4.5703125" style="301" customWidth="1"/>
    <col min="13814" max="13814" width="8.7109375" style="301" customWidth="1"/>
    <col min="13815" max="13815" width="12.42578125" style="301" customWidth="1"/>
    <col min="13816" max="13816" width="13" style="301" customWidth="1"/>
    <col min="13817" max="13817" width="8.140625" style="301" customWidth="1"/>
    <col min="13818" max="13818" width="11.85546875" style="301" customWidth="1"/>
    <col min="13819" max="13819" width="12.140625" style="301" customWidth="1"/>
    <col min="13820" max="13820" width="30.85546875" style="301" bestFit="1" customWidth="1"/>
    <col min="13821" max="13821" width="23.5703125" style="301" customWidth="1"/>
    <col min="13822" max="13827" width="9.140625" style="301" customWidth="1"/>
    <col min="13828" max="13828" width="6" style="301" customWidth="1"/>
    <col min="13829" max="13829" width="46.85546875" style="301" bestFit="1" customWidth="1"/>
    <col min="13830" max="13830" width="16.5703125" style="301" bestFit="1" customWidth="1"/>
    <col min="13831" max="14064" width="9.140625" style="301"/>
    <col min="14065" max="14065" width="4.85546875" style="301" customWidth="1"/>
    <col min="14066" max="14066" width="6" style="301" customWidth="1"/>
    <col min="14067" max="14067" width="56" style="301" customWidth="1"/>
    <col min="14068" max="14069" width="4.5703125" style="301" customWidth="1"/>
    <col min="14070" max="14070" width="8.7109375" style="301" customWidth="1"/>
    <col min="14071" max="14071" width="12.42578125" style="301" customWidth="1"/>
    <col min="14072" max="14072" width="13" style="301" customWidth="1"/>
    <col min="14073" max="14073" width="8.140625" style="301" customWidth="1"/>
    <col min="14074" max="14074" width="11.85546875" style="301" customWidth="1"/>
    <col min="14075" max="14075" width="12.140625" style="301" customWidth="1"/>
    <col min="14076" max="14076" width="30.85546875" style="301" bestFit="1" customWidth="1"/>
    <col min="14077" max="14077" width="23.5703125" style="301" customWidth="1"/>
    <col min="14078" max="14083" width="9.140625" style="301" customWidth="1"/>
    <col min="14084" max="14084" width="6" style="301" customWidth="1"/>
    <col min="14085" max="14085" width="46.85546875" style="301" bestFit="1" customWidth="1"/>
    <col min="14086" max="14086" width="16.5703125" style="301" bestFit="1" customWidth="1"/>
    <col min="14087" max="14320" width="9.140625" style="301"/>
    <col min="14321" max="14321" width="4.85546875" style="301" customWidth="1"/>
    <col min="14322" max="14322" width="6" style="301" customWidth="1"/>
    <col min="14323" max="14323" width="56" style="301" customWidth="1"/>
    <col min="14324" max="14325" width="4.5703125" style="301" customWidth="1"/>
    <col min="14326" max="14326" width="8.7109375" style="301" customWidth="1"/>
    <col min="14327" max="14327" width="12.42578125" style="301" customWidth="1"/>
    <col min="14328" max="14328" width="13" style="301" customWidth="1"/>
    <col min="14329" max="14329" width="8.140625" style="301" customWidth="1"/>
    <col min="14330" max="14330" width="11.85546875" style="301" customWidth="1"/>
    <col min="14331" max="14331" width="12.140625" style="301" customWidth="1"/>
    <col min="14332" max="14332" width="30.85546875" style="301" bestFit="1" customWidth="1"/>
    <col min="14333" max="14333" width="23.5703125" style="301" customWidth="1"/>
    <col min="14334" max="14339" width="9.140625" style="301" customWidth="1"/>
    <col min="14340" max="14340" width="6" style="301" customWidth="1"/>
    <col min="14341" max="14341" width="46.85546875" style="301" bestFit="1" customWidth="1"/>
    <col min="14342" max="14342" width="16.5703125" style="301" bestFit="1" customWidth="1"/>
    <col min="14343" max="14576" width="9.140625" style="301"/>
    <col min="14577" max="14577" width="4.85546875" style="301" customWidth="1"/>
    <col min="14578" max="14578" width="6" style="301" customWidth="1"/>
    <col min="14579" max="14579" width="56" style="301" customWidth="1"/>
    <col min="14580" max="14581" width="4.5703125" style="301" customWidth="1"/>
    <col min="14582" max="14582" width="8.7109375" style="301" customWidth="1"/>
    <col min="14583" max="14583" width="12.42578125" style="301" customWidth="1"/>
    <col min="14584" max="14584" width="13" style="301" customWidth="1"/>
    <col min="14585" max="14585" width="8.140625" style="301" customWidth="1"/>
    <col min="14586" max="14586" width="11.85546875" style="301" customWidth="1"/>
    <col min="14587" max="14587" width="12.140625" style="301" customWidth="1"/>
    <col min="14588" max="14588" width="30.85546875" style="301" bestFit="1" customWidth="1"/>
    <col min="14589" max="14589" width="23.5703125" style="301" customWidth="1"/>
    <col min="14590" max="14595" width="9.140625" style="301" customWidth="1"/>
    <col min="14596" max="14596" width="6" style="301" customWidth="1"/>
    <col min="14597" max="14597" width="46.85546875" style="301" bestFit="1" customWidth="1"/>
    <col min="14598" max="14598" width="16.5703125" style="301" bestFit="1" customWidth="1"/>
    <col min="14599" max="14832" width="9.140625" style="301"/>
    <col min="14833" max="14833" width="4.85546875" style="301" customWidth="1"/>
    <col min="14834" max="14834" width="6" style="301" customWidth="1"/>
    <col min="14835" max="14835" width="56" style="301" customWidth="1"/>
    <col min="14836" max="14837" width="4.5703125" style="301" customWidth="1"/>
    <col min="14838" max="14838" width="8.7109375" style="301" customWidth="1"/>
    <col min="14839" max="14839" width="12.42578125" style="301" customWidth="1"/>
    <col min="14840" max="14840" width="13" style="301" customWidth="1"/>
    <col min="14841" max="14841" width="8.140625" style="301" customWidth="1"/>
    <col min="14842" max="14842" width="11.85546875" style="301" customWidth="1"/>
    <col min="14843" max="14843" width="12.140625" style="301" customWidth="1"/>
    <col min="14844" max="14844" width="30.85546875" style="301" bestFit="1" customWidth="1"/>
    <col min="14845" max="14845" width="23.5703125" style="301" customWidth="1"/>
    <col min="14846" max="14851" width="9.140625" style="301" customWidth="1"/>
    <col min="14852" max="14852" width="6" style="301" customWidth="1"/>
    <col min="14853" max="14853" width="46.85546875" style="301" bestFit="1" customWidth="1"/>
    <col min="14854" max="14854" width="16.5703125" style="301" bestFit="1" customWidth="1"/>
    <col min="14855" max="15088" width="9.140625" style="301"/>
    <col min="15089" max="15089" width="4.85546875" style="301" customWidth="1"/>
    <col min="15090" max="15090" width="6" style="301" customWidth="1"/>
    <col min="15091" max="15091" width="56" style="301" customWidth="1"/>
    <col min="15092" max="15093" width="4.5703125" style="301" customWidth="1"/>
    <col min="15094" max="15094" width="8.7109375" style="301" customWidth="1"/>
    <col min="15095" max="15095" width="12.42578125" style="301" customWidth="1"/>
    <col min="15096" max="15096" width="13" style="301" customWidth="1"/>
    <col min="15097" max="15097" width="8.140625" style="301" customWidth="1"/>
    <col min="15098" max="15098" width="11.85546875" style="301" customWidth="1"/>
    <col min="15099" max="15099" width="12.140625" style="301" customWidth="1"/>
    <col min="15100" max="15100" width="30.85546875" style="301" bestFit="1" customWidth="1"/>
    <col min="15101" max="15101" width="23.5703125" style="301" customWidth="1"/>
    <col min="15102" max="15107" width="9.140625" style="301" customWidth="1"/>
    <col min="15108" max="15108" width="6" style="301" customWidth="1"/>
    <col min="15109" max="15109" width="46.85546875" style="301" bestFit="1" customWidth="1"/>
    <col min="15110" max="15110" width="16.5703125" style="301" bestFit="1" customWidth="1"/>
    <col min="15111" max="15344" width="9.140625" style="301"/>
    <col min="15345" max="15345" width="4.85546875" style="301" customWidth="1"/>
    <col min="15346" max="15346" width="6" style="301" customWidth="1"/>
    <col min="15347" max="15347" width="56" style="301" customWidth="1"/>
    <col min="15348" max="15349" width="4.5703125" style="301" customWidth="1"/>
    <col min="15350" max="15350" width="8.7109375" style="301" customWidth="1"/>
    <col min="15351" max="15351" width="12.42578125" style="301" customWidth="1"/>
    <col min="15352" max="15352" width="13" style="301" customWidth="1"/>
    <col min="15353" max="15353" width="8.140625" style="301" customWidth="1"/>
    <col min="15354" max="15354" width="11.85546875" style="301" customWidth="1"/>
    <col min="15355" max="15355" width="12.140625" style="301" customWidth="1"/>
    <col min="15356" max="15356" width="30.85546875" style="301" bestFit="1" customWidth="1"/>
    <col min="15357" max="15357" width="23.5703125" style="301" customWidth="1"/>
    <col min="15358" max="15363" width="9.140625" style="301" customWidth="1"/>
    <col min="15364" max="15364" width="6" style="301" customWidth="1"/>
    <col min="15365" max="15365" width="46.85546875" style="301" bestFit="1" customWidth="1"/>
    <col min="15366" max="15366" width="16.5703125" style="301" bestFit="1" customWidth="1"/>
    <col min="15367" max="15600" width="9.140625" style="301"/>
    <col min="15601" max="15601" width="4.85546875" style="301" customWidth="1"/>
    <col min="15602" max="15602" width="6" style="301" customWidth="1"/>
    <col min="15603" max="15603" width="56" style="301" customWidth="1"/>
    <col min="15604" max="15605" width="4.5703125" style="301" customWidth="1"/>
    <col min="15606" max="15606" width="8.7109375" style="301" customWidth="1"/>
    <col min="15607" max="15607" width="12.42578125" style="301" customWidth="1"/>
    <col min="15608" max="15608" width="13" style="301" customWidth="1"/>
    <col min="15609" max="15609" width="8.140625" style="301" customWidth="1"/>
    <col min="15610" max="15610" width="11.85546875" style="301" customWidth="1"/>
    <col min="15611" max="15611" width="12.140625" style="301" customWidth="1"/>
    <col min="15612" max="15612" width="30.85546875" style="301" bestFit="1" customWidth="1"/>
    <col min="15613" max="15613" width="23.5703125" style="301" customWidth="1"/>
    <col min="15614" max="15619" width="9.140625" style="301" customWidth="1"/>
    <col min="15620" max="15620" width="6" style="301" customWidth="1"/>
    <col min="15621" max="15621" width="46.85546875" style="301" bestFit="1" customWidth="1"/>
    <col min="15622" max="15622" width="16.5703125" style="301" bestFit="1" customWidth="1"/>
    <col min="15623" max="15856" width="9.140625" style="301"/>
    <col min="15857" max="15857" width="4.85546875" style="301" customWidth="1"/>
    <col min="15858" max="15858" width="6" style="301" customWidth="1"/>
    <col min="15859" max="15859" width="56" style="301" customWidth="1"/>
    <col min="15860" max="15861" width="4.5703125" style="301" customWidth="1"/>
    <col min="15862" max="15862" width="8.7109375" style="301" customWidth="1"/>
    <col min="15863" max="15863" width="12.42578125" style="301" customWidth="1"/>
    <col min="15864" max="15864" width="13" style="301" customWidth="1"/>
    <col min="15865" max="15865" width="8.140625" style="301" customWidth="1"/>
    <col min="15866" max="15866" width="11.85546875" style="301" customWidth="1"/>
    <col min="15867" max="15867" width="12.140625" style="301" customWidth="1"/>
    <col min="15868" max="15868" width="30.85546875" style="301" bestFit="1" customWidth="1"/>
    <col min="15869" max="15869" width="23.5703125" style="301" customWidth="1"/>
    <col min="15870" max="15875" width="9.140625" style="301" customWidth="1"/>
    <col min="15876" max="15876" width="6" style="301" customWidth="1"/>
    <col min="15877" max="15877" width="46.85546875" style="301" bestFit="1" customWidth="1"/>
    <col min="15878" max="15878" width="16.5703125" style="301" bestFit="1" customWidth="1"/>
    <col min="15879" max="16112" width="9.140625" style="301"/>
    <col min="16113" max="16113" width="4.85546875" style="301" customWidth="1"/>
    <col min="16114" max="16114" width="6" style="301" customWidth="1"/>
    <col min="16115" max="16115" width="56" style="301" customWidth="1"/>
    <col min="16116" max="16117" width="4.5703125" style="301" customWidth="1"/>
    <col min="16118" max="16118" width="8.7109375" style="301" customWidth="1"/>
    <col min="16119" max="16119" width="12.42578125" style="301" customWidth="1"/>
    <col min="16120" max="16120" width="13" style="301" customWidth="1"/>
    <col min="16121" max="16121" width="8.140625" style="301" customWidth="1"/>
    <col min="16122" max="16122" width="11.85546875" style="301" customWidth="1"/>
    <col min="16123" max="16123" width="12.140625" style="301" customWidth="1"/>
    <col min="16124" max="16124" width="30.85546875" style="301" bestFit="1" customWidth="1"/>
    <col min="16125" max="16125" width="23.5703125" style="301" customWidth="1"/>
    <col min="16126" max="16131" width="9.140625" style="301" customWidth="1"/>
    <col min="16132" max="16132" width="6" style="301" customWidth="1"/>
    <col min="16133" max="16133" width="46.85546875" style="301" bestFit="1" customWidth="1"/>
    <col min="16134" max="16134" width="16.5703125" style="301" bestFit="1" customWidth="1"/>
    <col min="16135" max="16384" width="9.140625" style="301"/>
  </cols>
  <sheetData>
    <row r="1" spans="1:13" ht="22.5" x14ac:dyDescent="0.3">
      <c r="A1" s="456" t="s">
        <v>260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3" ht="20.25" x14ac:dyDescent="0.3">
      <c r="A2" s="457" t="s">
        <v>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3" x14ac:dyDescent="0.25">
      <c r="A3" s="3" t="s">
        <v>1</v>
      </c>
      <c r="B3" s="3"/>
      <c r="C3" s="4"/>
      <c r="D3" s="5"/>
      <c r="E3" s="5"/>
      <c r="F3" s="8"/>
      <c r="G3" s="3"/>
      <c r="H3" s="6"/>
      <c r="I3" s="7"/>
      <c r="J3" s="7"/>
      <c r="K3" s="7"/>
      <c r="L3" s="8"/>
    </row>
    <row r="4" spans="1:13" x14ac:dyDescent="0.25">
      <c r="A4" s="458" t="s">
        <v>2</v>
      </c>
      <c r="B4" s="458" t="s">
        <v>3</v>
      </c>
      <c r="C4" s="460" t="s">
        <v>4</v>
      </c>
      <c r="D4" s="9"/>
      <c r="E4" s="9"/>
      <c r="F4" s="323"/>
      <c r="G4" s="10" t="s">
        <v>5</v>
      </c>
      <c r="H4" s="11"/>
      <c r="I4" s="12"/>
      <c r="J4" s="13" t="s">
        <v>6</v>
      </c>
      <c r="K4" s="14"/>
      <c r="L4" s="10" t="s">
        <v>7</v>
      </c>
      <c r="M4" s="10" t="s">
        <v>8</v>
      </c>
    </row>
    <row r="5" spans="1:13" x14ac:dyDescent="0.25">
      <c r="A5" s="459"/>
      <c r="B5" s="459" t="s">
        <v>3</v>
      </c>
      <c r="C5" s="461"/>
      <c r="D5" s="9" t="s">
        <v>9</v>
      </c>
      <c r="E5" s="9" t="s">
        <v>10</v>
      </c>
      <c r="F5" s="323" t="s">
        <v>11</v>
      </c>
      <c r="G5" s="10" t="s">
        <v>12</v>
      </c>
      <c r="H5" s="11" t="s">
        <v>13</v>
      </c>
      <c r="I5" s="12" t="s">
        <v>11</v>
      </c>
      <c r="J5" s="13" t="s">
        <v>12</v>
      </c>
      <c r="K5" s="14" t="s">
        <v>13</v>
      </c>
      <c r="L5" s="10" t="s">
        <v>14</v>
      </c>
      <c r="M5" s="10" t="s">
        <v>15</v>
      </c>
    </row>
    <row r="6" spans="1:13" s="24" customFormat="1" x14ac:dyDescent="0.25">
      <c r="A6" s="15"/>
      <c r="B6" s="16"/>
      <c r="C6" s="17" t="s">
        <v>16</v>
      </c>
      <c r="D6" s="16"/>
      <c r="E6" s="18"/>
      <c r="F6" s="324"/>
      <c r="G6" s="19"/>
      <c r="H6" s="20"/>
      <c r="I6" s="43"/>
      <c r="J6" s="443"/>
      <c r="K6" s="21"/>
      <c r="L6" s="23"/>
      <c r="M6" s="1"/>
    </row>
    <row r="7" spans="1:13" x14ac:dyDescent="0.25">
      <c r="A7" s="25">
        <v>1</v>
      </c>
      <c r="B7" s="26">
        <v>401</v>
      </c>
      <c r="C7" s="27" t="s">
        <v>17</v>
      </c>
      <c r="D7" s="28"/>
      <c r="E7" s="29"/>
      <c r="F7" s="325"/>
      <c r="G7" s="30"/>
      <c r="H7" s="31"/>
      <c r="I7" s="73"/>
      <c r="J7" s="30"/>
      <c r="K7" s="34"/>
      <c r="L7" s="35">
        <v>0</v>
      </c>
    </row>
    <row r="8" spans="1:13" x14ac:dyDescent="0.25">
      <c r="A8" s="25">
        <v>2</v>
      </c>
      <c r="B8" s="36">
        <v>402</v>
      </c>
      <c r="C8" s="37" t="s">
        <v>19</v>
      </c>
      <c r="D8" s="38"/>
      <c r="E8" s="39"/>
      <c r="F8" s="325"/>
      <c r="G8" s="30"/>
      <c r="H8" s="31"/>
      <c r="I8" s="73"/>
      <c r="J8" s="30"/>
      <c r="K8" s="34"/>
      <c r="L8" s="35">
        <v>0</v>
      </c>
    </row>
    <row r="9" spans="1:13" x14ac:dyDescent="0.25">
      <c r="A9" s="25">
        <v>3</v>
      </c>
      <c r="B9" s="26">
        <v>403</v>
      </c>
      <c r="C9" s="37" t="s">
        <v>20</v>
      </c>
      <c r="D9" s="38"/>
      <c r="E9" s="39"/>
      <c r="F9" s="325"/>
      <c r="G9" s="30"/>
      <c r="H9" s="42"/>
      <c r="I9" s="73"/>
      <c r="J9" s="30"/>
      <c r="K9" s="34"/>
      <c r="L9" s="35">
        <v>0</v>
      </c>
    </row>
    <row r="10" spans="1:13" x14ac:dyDescent="0.25">
      <c r="A10" s="25">
        <v>4</v>
      </c>
      <c r="B10" s="26">
        <v>404</v>
      </c>
      <c r="C10" s="37" t="s">
        <v>21</v>
      </c>
      <c r="D10" s="43"/>
      <c r="E10" s="39"/>
      <c r="F10" s="325"/>
      <c r="G10" s="30"/>
      <c r="H10" s="42"/>
      <c r="I10" s="73"/>
      <c r="J10" s="30"/>
      <c r="K10" s="34"/>
      <c r="L10" s="35">
        <v>0</v>
      </c>
    </row>
    <row r="11" spans="1:13" x14ac:dyDescent="0.25">
      <c r="A11" s="25">
        <v>5</v>
      </c>
      <c r="B11" s="26">
        <v>405</v>
      </c>
      <c r="C11" s="37" t="s">
        <v>22</v>
      </c>
      <c r="D11" s="38"/>
      <c r="E11" s="39"/>
      <c r="F11" s="325"/>
      <c r="G11" s="30"/>
      <c r="H11" s="31"/>
      <c r="I11" s="73"/>
      <c r="J11" s="30"/>
      <c r="K11" s="34"/>
      <c r="L11" s="35">
        <v>0</v>
      </c>
    </row>
    <row r="12" spans="1:13" x14ac:dyDescent="0.25">
      <c r="A12" s="44">
        <v>6</v>
      </c>
      <c r="B12" s="45">
        <v>406</v>
      </c>
      <c r="C12" s="46" t="s">
        <v>23</v>
      </c>
      <c r="D12" s="47"/>
      <c r="E12" s="48"/>
      <c r="F12" s="326"/>
      <c r="G12" s="33"/>
      <c r="H12" s="20"/>
      <c r="I12" s="73"/>
      <c r="J12" s="30"/>
      <c r="K12" s="34"/>
      <c r="L12" s="35">
        <v>0</v>
      </c>
    </row>
    <row r="13" spans="1:13" x14ac:dyDescent="0.25">
      <c r="A13" s="26">
        <v>7</v>
      </c>
      <c r="B13" s="26">
        <v>407</v>
      </c>
      <c r="C13" s="37" t="s">
        <v>24</v>
      </c>
      <c r="D13" s="28"/>
      <c r="E13" s="29"/>
      <c r="F13" s="327"/>
      <c r="G13" s="34"/>
      <c r="H13" s="49"/>
      <c r="I13" s="73"/>
      <c r="J13" s="30"/>
      <c r="K13" s="50"/>
      <c r="L13" s="51"/>
    </row>
    <row r="14" spans="1:13" x14ac:dyDescent="0.25">
      <c r="A14" s="25">
        <v>8</v>
      </c>
      <c r="B14" s="26">
        <v>408</v>
      </c>
      <c r="C14" s="37" t="s">
        <v>25</v>
      </c>
      <c r="D14" s="38"/>
      <c r="E14" s="39"/>
      <c r="F14" s="325"/>
      <c r="G14" s="30"/>
      <c r="H14" s="52"/>
      <c r="I14" s="73"/>
      <c r="J14" s="30"/>
      <c r="K14" s="34" t="s">
        <v>18</v>
      </c>
      <c r="L14" s="35">
        <f>H18</f>
        <v>49050000</v>
      </c>
      <c r="M14" s="54">
        <v>0</v>
      </c>
    </row>
    <row r="15" spans="1:13" x14ac:dyDescent="0.25">
      <c r="A15" s="44"/>
      <c r="B15" s="44"/>
      <c r="C15" s="55" t="s">
        <v>521</v>
      </c>
      <c r="D15" s="404">
        <v>6</v>
      </c>
      <c r="E15" s="405" t="s">
        <v>519</v>
      </c>
      <c r="F15" s="406">
        <v>11</v>
      </c>
      <c r="G15" s="407">
        <v>675000</v>
      </c>
      <c r="H15" s="31">
        <f>G15*F15</f>
        <v>7425000</v>
      </c>
      <c r="I15" s="73"/>
      <c r="J15" s="30"/>
      <c r="K15" s="30"/>
      <c r="L15" s="57"/>
    </row>
    <row r="16" spans="1:13" x14ac:dyDescent="0.25">
      <c r="A16" s="58"/>
      <c r="B16" s="58"/>
      <c r="C16" s="410" t="s">
        <v>522</v>
      </c>
      <c r="D16" s="404">
        <v>6</v>
      </c>
      <c r="E16" s="405" t="s">
        <v>520</v>
      </c>
      <c r="F16" s="406">
        <v>35</v>
      </c>
      <c r="G16" s="407">
        <v>675000</v>
      </c>
      <c r="H16" s="31">
        <f>G16*F16</f>
        <v>23625000</v>
      </c>
      <c r="I16" s="73"/>
      <c r="J16" s="30"/>
      <c r="K16" s="30"/>
      <c r="L16" s="57"/>
    </row>
    <row r="17" spans="1:13" x14ac:dyDescent="0.25">
      <c r="A17" s="58"/>
      <c r="B17" s="58"/>
      <c r="C17" s="55" t="s">
        <v>523</v>
      </c>
      <c r="D17" s="404"/>
      <c r="E17" s="405"/>
      <c r="F17" s="406">
        <v>15</v>
      </c>
      <c r="G17" s="407">
        <v>1200000</v>
      </c>
      <c r="H17" s="31">
        <f>G17*F17</f>
        <v>18000000</v>
      </c>
      <c r="I17" s="73"/>
      <c r="J17" s="30"/>
      <c r="K17" s="30"/>
      <c r="L17" s="57"/>
    </row>
    <row r="18" spans="1:13" x14ac:dyDescent="0.25">
      <c r="A18" s="58"/>
      <c r="B18" s="58"/>
      <c r="C18" s="37" t="s">
        <v>29</v>
      </c>
      <c r="D18" s="408">
        <f>SUM(D15:D17)</f>
        <v>12</v>
      </c>
      <c r="E18" s="409"/>
      <c r="F18" s="406"/>
      <c r="G18" s="407"/>
      <c r="H18" s="49">
        <f>SUM(H15:H17)</f>
        <v>49050000</v>
      </c>
      <c r="I18" s="73"/>
      <c r="J18" s="30"/>
      <c r="K18" s="30"/>
      <c r="L18" s="57"/>
    </row>
    <row r="19" spans="1:13" x14ac:dyDescent="0.25">
      <c r="A19" s="25">
        <v>9</v>
      </c>
      <c r="B19" s="26">
        <v>409</v>
      </c>
      <c r="C19" s="37" t="s">
        <v>30</v>
      </c>
      <c r="D19" s="38"/>
      <c r="E19" s="39"/>
      <c r="F19" s="325"/>
      <c r="G19" s="30"/>
      <c r="H19" s="31"/>
      <c r="I19" s="73"/>
      <c r="J19" s="30"/>
      <c r="K19" s="30"/>
      <c r="L19" s="31">
        <v>0</v>
      </c>
    </row>
    <row r="20" spans="1:13" x14ac:dyDescent="0.25">
      <c r="A20" s="25">
        <v>10</v>
      </c>
      <c r="B20" s="26">
        <v>410</v>
      </c>
      <c r="C20" s="37" t="s">
        <v>31</v>
      </c>
      <c r="D20" s="38"/>
      <c r="E20" s="39"/>
      <c r="F20" s="325"/>
      <c r="G20" s="30"/>
      <c r="H20" s="31"/>
      <c r="I20" s="73"/>
      <c r="J20" s="30"/>
      <c r="K20" s="34"/>
      <c r="L20" s="31"/>
    </row>
    <row r="21" spans="1:13" x14ac:dyDescent="0.25">
      <c r="A21" s="25">
        <v>11</v>
      </c>
      <c r="B21" s="26">
        <v>411</v>
      </c>
      <c r="C21" s="37" t="s">
        <v>32</v>
      </c>
      <c r="D21" s="38"/>
      <c r="E21" s="39"/>
      <c r="F21" s="325"/>
      <c r="G21" s="30"/>
      <c r="H21" s="31"/>
      <c r="I21" s="73"/>
      <c r="J21" s="30"/>
      <c r="K21" s="30"/>
      <c r="L21" s="31"/>
    </row>
    <row r="22" spans="1:13" x14ac:dyDescent="0.25">
      <c r="A22" s="25">
        <v>12</v>
      </c>
      <c r="B22" s="26">
        <v>412</v>
      </c>
      <c r="C22" s="37" t="s">
        <v>33</v>
      </c>
      <c r="D22" s="28"/>
      <c r="E22" s="39"/>
      <c r="F22" s="325"/>
      <c r="G22" s="30"/>
      <c r="H22" s="31"/>
      <c r="I22" s="73"/>
      <c r="J22" s="30"/>
      <c r="K22" s="34"/>
      <c r="L22" s="31"/>
    </row>
    <row r="23" spans="1:13" x14ac:dyDescent="0.25">
      <c r="A23" s="25">
        <v>13</v>
      </c>
      <c r="B23" s="26">
        <v>413</v>
      </c>
      <c r="C23" s="37" t="s">
        <v>34</v>
      </c>
      <c r="D23" s="38"/>
      <c r="E23" s="39"/>
      <c r="F23" s="325"/>
      <c r="G23" s="30"/>
      <c r="H23" s="31"/>
      <c r="I23" s="73"/>
      <c r="J23" s="30"/>
      <c r="K23" s="30"/>
      <c r="L23" s="31"/>
    </row>
    <row r="24" spans="1:13" x14ac:dyDescent="0.25">
      <c r="A24" s="25">
        <v>15</v>
      </c>
      <c r="B24" s="26">
        <v>416</v>
      </c>
      <c r="C24" s="37" t="s">
        <v>35</v>
      </c>
      <c r="D24" s="38"/>
      <c r="E24" s="39"/>
      <c r="F24" s="325"/>
      <c r="G24" s="30"/>
      <c r="H24" s="31"/>
      <c r="I24" s="73"/>
      <c r="J24" s="30"/>
      <c r="K24" s="34"/>
      <c r="L24" s="31"/>
    </row>
    <row r="25" spans="1:13" x14ac:dyDescent="0.25">
      <c r="A25" s="63">
        <v>16</v>
      </c>
      <c r="B25" s="64">
        <v>418</v>
      </c>
      <c r="C25" s="65" t="s">
        <v>36</v>
      </c>
      <c r="D25" s="66"/>
      <c r="E25" s="67"/>
      <c r="F25" s="328"/>
      <c r="G25" s="56"/>
      <c r="H25" s="31"/>
      <c r="I25" s="73"/>
      <c r="J25" s="30"/>
      <c r="K25" s="34"/>
      <c r="L25" s="31"/>
    </row>
    <row r="26" spans="1:13" x14ac:dyDescent="0.25">
      <c r="A26" s="25">
        <v>17</v>
      </c>
      <c r="B26" s="26">
        <v>419</v>
      </c>
      <c r="C26" s="37" t="s">
        <v>37</v>
      </c>
      <c r="D26" s="38"/>
      <c r="E26" s="39"/>
      <c r="F26" s="325"/>
      <c r="G26" s="30"/>
      <c r="H26" s="31"/>
      <c r="I26" s="73"/>
      <c r="J26" s="30"/>
      <c r="K26" s="78"/>
      <c r="L26" s="51"/>
      <c r="M26" s="54">
        <v>0</v>
      </c>
    </row>
    <row r="27" spans="1:13" x14ac:dyDescent="0.25">
      <c r="A27" s="25">
        <v>18</v>
      </c>
      <c r="B27" s="26">
        <v>420</v>
      </c>
      <c r="C27" s="37" t="s">
        <v>40</v>
      </c>
      <c r="D27" s="38"/>
      <c r="E27" s="39"/>
      <c r="F27" s="325"/>
      <c r="G27" s="30"/>
      <c r="H27" s="31"/>
      <c r="I27" s="73"/>
      <c r="J27" s="30"/>
      <c r="K27" s="34"/>
      <c r="L27" s="71"/>
    </row>
    <row r="28" spans="1:13" x14ac:dyDescent="0.25">
      <c r="A28" s="63"/>
      <c r="B28" s="26">
        <v>421</v>
      </c>
      <c r="C28" s="37" t="s">
        <v>19</v>
      </c>
      <c r="D28" s="38"/>
      <c r="E28" s="39"/>
      <c r="F28" s="325"/>
      <c r="G28" s="30"/>
      <c r="H28" s="42"/>
      <c r="I28" s="73"/>
      <c r="J28" s="30"/>
      <c r="K28" s="30"/>
      <c r="L28" s="35"/>
      <c r="M28" s="54">
        <v>560000000</v>
      </c>
    </row>
    <row r="29" spans="1:13" x14ac:dyDescent="0.25">
      <c r="A29" s="25">
        <v>19</v>
      </c>
      <c r="B29" s="26">
        <v>602</v>
      </c>
      <c r="C29" s="37" t="s">
        <v>41</v>
      </c>
      <c r="D29" s="38"/>
      <c r="E29" s="39"/>
      <c r="F29" s="325"/>
      <c r="G29" s="30"/>
      <c r="H29" s="31"/>
      <c r="I29" s="73"/>
      <c r="J29" s="30"/>
      <c r="K29" s="30"/>
      <c r="L29" s="35"/>
    </row>
    <row r="30" spans="1:13" x14ac:dyDescent="0.25">
      <c r="A30" s="25">
        <v>20</v>
      </c>
      <c r="B30" s="26">
        <v>649</v>
      </c>
      <c r="C30" s="74" t="s">
        <v>42</v>
      </c>
      <c r="D30" s="75"/>
      <c r="E30" s="76"/>
      <c r="F30" s="329"/>
      <c r="G30" s="78"/>
      <c r="H30" s="79"/>
      <c r="I30" s="73"/>
      <c r="J30" s="78"/>
      <c r="K30" s="34"/>
      <c r="L30" s="178"/>
      <c r="M30" s="54">
        <v>0</v>
      </c>
    </row>
    <row r="31" spans="1:13" x14ac:dyDescent="0.25">
      <c r="A31" s="96"/>
      <c r="B31" s="96"/>
      <c r="C31" s="411" t="s">
        <v>55</v>
      </c>
      <c r="D31" s="412"/>
      <c r="E31" s="97"/>
      <c r="F31" s="413"/>
      <c r="G31" s="414"/>
      <c r="H31" s="49"/>
      <c r="I31" s="415"/>
      <c r="J31" s="415"/>
      <c r="K31" s="34"/>
      <c r="L31" s="416">
        <f>L14</f>
        <v>49050000</v>
      </c>
      <c r="M31" s="98">
        <f>M30+M28+M14+M26</f>
        <v>560000000</v>
      </c>
    </row>
    <row r="32" spans="1:13" x14ac:dyDescent="0.25">
      <c r="A32" s="100"/>
      <c r="B32" s="44"/>
      <c r="C32" s="101"/>
      <c r="D32" s="102"/>
      <c r="E32" s="103"/>
      <c r="F32" s="326"/>
      <c r="G32" s="104"/>
      <c r="H32" s="105"/>
      <c r="I32" s="80"/>
      <c r="J32" s="33"/>
      <c r="K32" s="62"/>
      <c r="L32" s="51"/>
    </row>
    <row r="33" spans="1:13" x14ac:dyDescent="0.25">
      <c r="A33" s="106"/>
      <c r="B33" s="107"/>
      <c r="C33" s="108"/>
      <c r="D33" s="107"/>
      <c r="E33" s="109"/>
      <c r="F33" s="330"/>
      <c r="G33" s="110" t="s">
        <v>5</v>
      </c>
      <c r="H33" s="111"/>
      <c r="I33" s="107"/>
      <c r="J33" s="107" t="s">
        <v>6</v>
      </c>
      <c r="K33" s="109"/>
      <c r="L33" s="107" t="s">
        <v>7</v>
      </c>
    </row>
    <row r="34" spans="1:13" s="99" customFormat="1" ht="14.25" x14ac:dyDescent="0.2">
      <c r="A34" s="112" t="s">
        <v>2</v>
      </c>
      <c r="B34" s="113" t="s">
        <v>3</v>
      </c>
      <c r="C34" s="114" t="s">
        <v>4</v>
      </c>
      <c r="D34" s="113" t="s">
        <v>56</v>
      </c>
      <c r="E34" s="115" t="s">
        <v>10</v>
      </c>
      <c r="F34" s="331" t="s">
        <v>11</v>
      </c>
      <c r="G34" s="117" t="s">
        <v>12</v>
      </c>
      <c r="H34" s="118" t="s">
        <v>13</v>
      </c>
      <c r="I34" s="119" t="s">
        <v>11</v>
      </c>
      <c r="J34" s="116" t="s">
        <v>12</v>
      </c>
      <c r="K34" s="115" t="s">
        <v>13</v>
      </c>
      <c r="L34" s="113" t="s">
        <v>14</v>
      </c>
      <c r="M34" s="1"/>
    </row>
    <row r="35" spans="1:13" x14ac:dyDescent="0.25">
      <c r="A35" s="120"/>
      <c r="B35" s="121"/>
      <c r="C35" s="122"/>
      <c r="D35" s="123" t="s">
        <v>57</v>
      </c>
      <c r="E35" s="124"/>
      <c r="F35" s="332"/>
      <c r="G35" s="126" t="s">
        <v>58</v>
      </c>
      <c r="H35" s="127"/>
      <c r="I35" s="125"/>
      <c r="J35" s="125" t="s">
        <v>58</v>
      </c>
      <c r="K35" s="124"/>
      <c r="L35" s="123"/>
    </row>
    <row r="36" spans="1:13" s="24" customFormat="1" ht="12.75" x14ac:dyDescent="0.2">
      <c r="A36" s="100"/>
      <c r="B36" s="44"/>
      <c r="C36" s="417" t="s">
        <v>59</v>
      </c>
      <c r="D36" s="44"/>
      <c r="E36" s="128"/>
      <c r="F36" s="326"/>
      <c r="G36" s="104"/>
      <c r="H36" s="129"/>
      <c r="I36" s="80"/>
      <c r="J36" s="33"/>
      <c r="K36" s="62"/>
      <c r="L36" s="51"/>
      <c r="M36" s="1"/>
    </row>
    <row r="37" spans="1:13" s="24" customFormat="1" ht="12.75" x14ac:dyDescent="0.2">
      <c r="A37" s="130">
        <v>1</v>
      </c>
      <c r="B37" s="26">
        <v>451</v>
      </c>
      <c r="C37" s="131" t="s">
        <v>60</v>
      </c>
      <c r="D37" s="25"/>
      <c r="E37" s="132"/>
      <c r="F37" s="329"/>
      <c r="G37" s="133"/>
      <c r="H37" s="134"/>
      <c r="I37" s="73"/>
      <c r="J37" s="30"/>
      <c r="K37" s="34"/>
      <c r="L37" s="135"/>
      <c r="M37" s="54">
        <v>1077014214</v>
      </c>
    </row>
    <row r="38" spans="1:13" x14ac:dyDescent="0.25">
      <c r="A38" s="130">
        <v>2</v>
      </c>
      <c r="B38" s="26">
        <v>452</v>
      </c>
      <c r="C38" s="131" t="s">
        <v>63</v>
      </c>
      <c r="D38" s="25"/>
      <c r="E38" s="132"/>
      <c r="F38" s="325"/>
      <c r="G38" s="145"/>
      <c r="H38" s="52"/>
      <c r="I38" s="73"/>
      <c r="J38" s="30"/>
      <c r="K38" s="34"/>
      <c r="L38" s="135"/>
      <c r="M38" s="54">
        <v>46401807</v>
      </c>
    </row>
    <row r="39" spans="1:13" x14ac:dyDescent="0.25">
      <c r="A39" s="130">
        <v>3</v>
      </c>
      <c r="B39" s="146">
        <v>453</v>
      </c>
      <c r="C39" s="147" t="s">
        <v>64</v>
      </c>
      <c r="D39" s="38"/>
      <c r="E39" s="148"/>
      <c r="F39" s="325"/>
      <c r="G39" s="145"/>
      <c r="H39" s="52"/>
      <c r="I39" s="73"/>
      <c r="J39" s="30"/>
      <c r="K39" s="34"/>
      <c r="L39" s="135"/>
      <c r="M39" s="54">
        <v>11077000</v>
      </c>
    </row>
    <row r="40" spans="1:13" x14ac:dyDescent="0.25">
      <c r="A40" s="25">
        <v>4</v>
      </c>
      <c r="B40" s="146">
        <v>454</v>
      </c>
      <c r="C40" s="27" t="s">
        <v>65</v>
      </c>
      <c r="D40" s="38"/>
      <c r="E40" s="39"/>
      <c r="F40" s="325"/>
      <c r="G40" s="140"/>
      <c r="H40" s="52"/>
      <c r="I40" s="73"/>
      <c r="J40" s="30"/>
      <c r="K40" s="34"/>
      <c r="L40" s="135"/>
      <c r="M40" s="54">
        <v>135644225</v>
      </c>
    </row>
    <row r="41" spans="1:13" x14ac:dyDescent="0.25">
      <c r="A41" s="25">
        <v>5</v>
      </c>
      <c r="B41" s="146">
        <v>455</v>
      </c>
      <c r="C41" s="27" t="s">
        <v>67</v>
      </c>
      <c r="D41" s="38"/>
      <c r="E41" s="39"/>
      <c r="F41" s="325"/>
      <c r="G41" s="140"/>
      <c r="H41" s="52"/>
      <c r="I41" s="73"/>
      <c r="J41" s="30"/>
      <c r="K41" s="34"/>
      <c r="L41" s="135"/>
      <c r="M41" s="54">
        <v>0</v>
      </c>
    </row>
    <row r="42" spans="1:13" x14ac:dyDescent="0.25">
      <c r="A42" s="25">
        <v>6</v>
      </c>
      <c r="B42" s="146">
        <v>456</v>
      </c>
      <c r="C42" s="27" t="s">
        <v>69</v>
      </c>
      <c r="D42" s="38"/>
      <c r="E42" s="39"/>
      <c r="F42" s="325"/>
      <c r="G42" s="30"/>
      <c r="H42" s="52"/>
      <c r="I42" s="73"/>
      <c r="J42" s="30"/>
      <c r="K42" s="34"/>
      <c r="L42" s="135"/>
      <c r="M42" s="54">
        <v>78529236</v>
      </c>
    </row>
    <row r="43" spans="1:13" ht="15" customHeight="1" x14ac:dyDescent="0.25">
      <c r="A43" s="130">
        <v>7</v>
      </c>
      <c r="B43" s="146">
        <v>459</v>
      </c>
      <c r="C43" s="147" t="s">
        <v>70</v>
      </c>
      <c r="D43" s="38"/>
      <c r="E43" s="148"/>
      <c r="F43" s="325"/>
      <c r="G43" s="145"/>
      <c r="H43" s="52"/>
      <c r="I43" s="73"/>
      <c r="J43" s="30"/>
      <c r="K43" s="34"/>
      <c r="L43" s="135"/>
      <c r="M43" s="54">
        <v>0</v>
      </c>
    </row>
    <row r="44" spans="1:13" x14ac:dyDescent="0.25">
      <c r="A44" s="25">
        <v>8</v>
      </c>
      <c r="B44" s="146">
        <v>460</v>
      </c>
      <c r="C44" s="27" t="s">
        <v>71</v>
      </c>
      <c r="D44" s="38"/>
      <c r="E44" s="39"/>
      <c r="F44" s="325"/>
      <c r="G44" s="140"/>
      <c r="H44" s="52"/>
      <c r="I44" s="73"/>
      <c r="J44" s="30"/>
      <c r="K44" s="34"/>
      <c r="L44" s="135"/>
      <c r="M44" s="54">
        <v>0</v>
      </c>
    </row>
    <row r="45" spans="1:13" x14ac:dyDescent="0.25">
      <c r="A45" s="25">
        <v>9</v>
      </c>
      <c r="B45" s="26">
        <v>489</v>
      </c>
      <c r="C45" s="27" t="s">
        <v>75</v>
      </c>
      <c r="D45" s="38"/>
      <c r="E45" s="39"/>
      <c r="F45" s="325"/>
      <c r="G45" s="140"/>
      <c r="H45" s="52"/>
      <c r="I45" s="73"/>
      <c r="J45" s="30"/>
      <c r="K45" s="34"/>
      <c r="L45" s="135"/>
      <c r="M45" s="54">
        <v>0</v>
      </c>
    </row>
    <row r="46" spans="1:13" x14ac:dyDescent="0.25">
      <c r="A46" s="25">
        <v>10</v>
      </c>
      <c r="B46" s="26">
        <v>501</v>
      </c>
      <c r="C46" s="27" t="s">
        <v>76</v>
      </c>
      <c r="D46" s="38"/>
      <c r="E46" s="39"/>
      <c r="F46" s="325"/>
      <c r="G46" s="140"/>
      <c r="H46" s="52"/>
      <c r="I46" s="73"/>
      <c r="J46" s="30"/>
      <c r="K46" s="34"/>
      <c r="L46" s="135"/>
      <c r="M46" s="54">
        <v>24858380</v>
      </c>
    </row>
    <row r="47" spans="1:13" x14ac:dyDescent="0.25">
      <c r="A47" s="25">
        <v>11</v>
      </c>
      <c r="B47" s="26">
        <v>503</v>
      </c>
      <c r="C47" s="27" t="s">
        <v>77</v>
      </c>
      <c r="D47" s="38"/>
      <c r="E47" s="39"/>
      <c r="F47" s="325"/>
      <c r="G47" s="140"/>
      <c r="H47" s="52"/>
      <c r="I47" s="73"/>
      <c r="J47" s="30"/>
      <c r="K47" s="34"/>
      <c r="L47" s="135"/>
      <c r="M47" s="54">
        <v>0</v>
      </c>
    </row>
    <row r="48" spans="1:13" x14ac:dyDescent="0.25">
      <c r="A48" s="25">
        <v>12</v>
      </c>
      <c r="B48" s="26">
        <v>507</v>
      </c>
      <c r="C48" s="27" t="s">
        <v>78</v>
      </c>
      <c r="D48" s="38"/>
      <c r="E48" s="39"/>
      <c r="F48" s="325"/>
      <c r="G48" s="140"/>
      <c r="H48" s="52"/>
      <c r="I48" s="73"/>
      <c r="J48" s="30"/>
      <c r="K48" s="34"/>
      <c r="L48" s="135"/>
      <c r="M48" s="54">
        <v>0</v>
      </c>
    </row>
    <row r="49" spans="1:13" x14ac:dyDescent="0.25">
      <c r="A49" s="25">
        <v>13</v>
      </c>
      <c r="B49" s="26">
        <v>508</v>
      </c>
      <c r="C49" s="27" t="s">
        <v>80</v>
      </c>
      <c r="D49" s="38"/>
      <c r="E49" s="39"/>
      <c r="F49" s="325"/>
      <c r="G49" s="140"/>
      <c r="H49" s="52"/>
      <c r="I49" s="73"/>
      <c r="J49" s="30"/>
      <c r="K49" s="34"/>
      <c r="L49" s="135"/>
      <c r="M49" s="54">
        <v>0</v>
      </c>
    </row>
    <row r="50" spans="1:13" x14ac:dyDescent="0.25">
      <c r="A50" s="25">
        <v>14</v>
      </c>
      <c r="B50" s="146">
        <v>509</v>
      </c>
      <c r="C50" s="27" t="s">
        <v>81</v>
      </c>
      <c r="D50" s="38"/>
      <c r="E50" s="39"/>
      <c r="F50" s="325"/>
      <c r="G50" s="140"/>
      <c r="H50" s="52"/>
      <c r="I50" s="73"/>
      <c r="J50" s="30"/>
      <c r="K50" s="34"/>
      <c r="L50" s="135"/>
      <c r="M50" s="54">
        <v>0</v>
      </c>
    </row>
    <row r="51" spans="1:13" x14ac:dyDescent="0.25">
      <c r="A51" s="25">
        <v>15</v>
      </c>
      <c r="B51" s="146">
        <v>523</v>
      </c>
      <c r="C51" s="27" t="s">
        <v>82</v>
      </c>
      <c r="D51" s="38"/>
      <c r="E51" s="39"/>
      <c r="F51" s="325"/>
      <c r="G51" s="140"/>
      <c r="H51" s="52"/>
      <c r="I51" s="73"/>
      <c r="J51" s="30"/>
      <c r="K51" s="34"/>
      <c r="L51" s="135"/>
      <c r="M51" s="54">
        <v>0</v>
      </c>
    </row>
    <row r="52" spans="1:13" x14ac:dyDescent="0.25">
      <c r="A52" s="63">
        <v>16</v>
      </c>
      <c r="B52" s="163">
        <v>531</v>
      </c>
      <c r="C52" s="164" t="s">
        <v>83</v>
      </c>
      <c r="D52" s="66"/>
      <c r="E52" s="67"/>
      <c r="F52" s="328"/>
      <c r="G52" s="143"/>
      <c r="H52" s="144"/>
      <c r="I52" s="84"/>
      <c r="J52" s="41"/>
      <c r="K52" s="34"/>
      <c r="L52" s="165"/>
      <c r="M52" s="1">
        <v>0</v>
      </c>
    </row>
    <row r="53" spans="1:13" x14ac:dyDescent="0.25">
      <c r="A53" s="25">
        <v>17</v>
      </c>
      <c r="B53" s="146">
        <v>544</v>
      </c>
      <c r="C53" s="27" t="s">
        <v>84</v>
      </c>
      <c r="D53" s="38"/>
      <c r="E53" s="39"/>
      <c r="F53" s="325"/>
      <c r="G53" s="140"/>
      <c r="H53" s="52"/>
      <c r="I53" s="73"/>
      <c r="J53" s="30"/>
      <c r="K53" s="34"/>
      <c r="L53" s="135"/>
      <c r="M53" s="54">
        <v>0</v>
      </c>
    </row>
    <row r="54" spans="1:13" x14ac:dyDescent="0.25">
      <c r="A54" s="87"/>
      <c r="B54" s="88"/>
      <c r="C54" s="468" t="s">
        <v>88</v>
      </c>
      <c r="D54" s="469"/>
      <c r="E54" s="469"/>
      <c r="F54" s="469"/>
      <c r="G54" s="469"/>
      <c r="H54" s="469"/>
      <c r="I54" s="469"/>
      <c r="J54" s="469"/>
      <c r="K54" s="470"/>
      <c r="L54" s="172">
        <f>SUM(L37:L53)</f>
        <v>0</v>
      </c>
      <c r="M54" s="98">
        <f>SUM(M37:M53)</f>
        <v>1373524862</v>
      </c>
    </row>
    <row r="55" spans="1:13" x14ac:dyDescent="0.25">
      <c r="A55" s="63"/>
      <c r="B55" s="58"/>
      <c r="C55" s="173"/>
      <c r="D55" s="66"/>
      <c r="E55" s="67"/>
      <c r="F55" s="328"/>
      <c r="G55" s="143"/>
      <c r="H55" s="174"/>
      <c r="I55" s="84"/>
      <c r="J55" s="41"/>
      <c r="K55" s="175"/>
      <c r="L55" s="57"/>
    </row>
    <row r="56" spans="1:13" x14ac:dyDescent="0.25">
      <c r="A56" s="106"/>
      <c r="B56" s="107"/>
      <c r="C56" s="108"/>
      <c r="D56" s="107"/>
      <c r="E56" s="109"/>
      <c r="F56" s="330"/>
      <c r="G56" s="110" t="s">
        <v>5</v>
      </c>
      <c r="H56" s="111"/>
      <c r="I56" s="107"/>
      <c r="J56" s="107" t="s">
        <v>6</v>
      </c>
      <c r="K56" s="109"/>
      <c r="L56" s="107" t="s">
        <v>7</v>
      </c>
    </row>
    <row r="57" spans="1:13" x14ac:dyDescent="0.25">
      <c r="A57" s="112" t="s">
        <v>2</v>
      </c>
      <c r="B57" s="113" t="s">
        <v>3</v>
      </c>
      <c r="C57" s="114" t="s">
        <v>4</v>
      </c>
      <c r="D57" s="113" t="s">
        <v>56</v>
      </c>
      <c r="E57" s="115" t="s">
        <v>10</v>
      </c>
      <c r="F57" s="331" t="s">
        <v>89</v>
      </c>
      <c r="G57" s="117" t="s">
        <v>12</v>
      </c>
      <c r="H57" s="118" t="s">
        <v>13</v>
      </c>
      <c r="I57" s="119" t="s">
        <v>11</v>
      </c>
      <c r="J57" s="116" t="s">
        <v>12</v>
      </c>
      <c r="K57" s="115" t="s">
        <v>13</v>
      </c>
      <c r="L57" s="113" t="s">
        <v>14</v>
      </c>
    </row>
    <row r="58" spans="1:13" x14ac:dyDescent="0.25">
      <c r="A58" s="120"/>
      <c r="B58" s="121"/>
      <c r="C58" s="122"/>
      <c r="D58" s="123" t="s">
        <v>57</v>
      </c>
      <c r="E58" s="124"/>
      <c r="F58" s="332"/>
      <c r="G58" s="126" t="s">
        <v>58</v>
      </c>
      <c r="H58" s="127"/>
      <c r="I58" s="125"/>
      <c r="J58" s="125" t="s">
        <v>58</v>
      </c>
      <c r="K58" s="124"/>
      <c r="L58" s="176"/>
    </row>
    <row r="59" spans="1:13" s="24" customFormat="1" ht="12.75" x14ac:dyDescent="0.2">
      <c r="A59" s="63"/>
      <c r="B59" s="58"/>
      <c r="C59" s="177" t="s">
        <v>90</v>
      </c>
      <c r="D59" s="25"/>
      <c r="E59" s="77"/>
      <c r="F59" s="325"/>
      <c r="G59" s="140"/>
      <c r="H59" s="52"/>
      <c r="I59" s="73"/>
      <c r="J59" s="30"/>
      <c r="K59" s="30"/>
      <c r="L59" s="35"/>
      <c r="M59" s="1"/>
    </row>
    <row r="60" spans="1:13" s="24" customFormat="1" ht="12.75" x14ac:dyDescent="0.2">
      <c r="A60" s="25">
        <v>18</v>
      </c>
      <c r="B60" s="26">
        <v>462</v>
      </c>
      <c r="C60" s="177" t="s">
        <v>91</v>
      </c>
      <c r="D60" s="25"/>
      <c r="E60" s="77"/>
      <c r="F60" s="325"/>
      <c r="G60" s="140"/>
      <c r="H60" s="52"/>
      <c r="I60" s="73"/>
      <c r="J60" s="30"/>
      <c r="K60" s="34"/>
      <c r="L60" s="178"/>
      <c r="M60" s="54">
        <v>3750000</v>
      </c>
    </row>
    <row r="61" spans="1:13" x14ac:dyDescent="0.25">
      <c r="A61" s="130">
        <v>19</v>
      </c>
      <c r="B61" s="146">
        <v>463</v>
      </c>
      <c r="C61" s="184" t="s">
        <v>93</v>
      </c>
      <c r="D61" s="75"/>
      <c r="E61" s="76"/>
      <c r="F61" s="325"/>
      <c r="G61" s="140"/>
      <c r="H61" s="182"/>
      <c r="I61" s="73"/>
      <c r="J61" s="30"/>
      <c r="K61" s="34"/>
      <c r="L61" s="178"/>
      <c r="M61" s="54">
        <v>1250000</v>
      </c>
    </row>
    <row r="62" spans="1:13" x14ac:dyDescent="0.25">
      <c r="A62" s="130"/>
      <c r="B62" s="156"/>
      <c r="C62" s="162" t="s">
        <v>525</v>
      </c>
      <c r="D62" s="424">
        <v>2</v>
      </c>
      <c r="E62" s="425" t="s">
        <v>519</v>
      </c>
      <c r="F62" s="406">
        <v>11</v>
      </c>
      <c r="G62" s="407">
        <v>50000</v>
      </c>
      <c r="H62" s="428">
        <f>F62*G62</f>
        <v>550000</v>
      </c>
      <c r="I62" s="73"/>
      <c r="J62" s="30"/>
      <c r="K62" s="30"/>
      <c r="L62" s="423"/>
      <c r="M62" s="54"/>
    </row>
    <row r="63" spans="1:13" x14ac:dyDescent="0.25">
      <c r="A63" s="130"/>
      <c r="B63" s="156"/>
      <c r="C63" s="162" t="s">
        <v>526</v>
      </c>
      <c r="D63" s="424"/>
      <c r="E63" s="425"/>
      <c r="F63" s="427">
        <v>60</v>
      </c>
      <c r="G63" s="406">
        <v>19000</v>
      </c>
      <c r="H63" s="429">
        <f>G63*F63</f>
        <v>1140000</v>
      </c>
      <c r="I63" s="73"/>
      <c r="J63" s="30"/>
      <c r="K63" s="30"/>
      <c r="L63" s="423"/>
      <c r="M63" s="54"/>
    </row>
    <row r="64" spans="1:13" x14ac:dyDescent="0.25">
      <c r="A64" s="130"/>
      <c r="B64" s="156"/>
      <c r="C64" s="162" t="s">
        <v>526</v>
      </c>
      <c r="D64" s="424"/>
      <c r="E64" s="425"/>
      <c r="F64" s="427">
        <v>36</v>
      </c>
      <c r="G64" s="406">
        <v>20000</v>
      </c>
      <c r="H64" s="429">
        <f>F64*G64</f>
        <v>720000</v>
      </c>
      <c r="I64" s="73"/>
      <c r="J64" s="30"/>
      <c r="K64" s="30"/>
      <c r="L64" s="423"/>
      <c r="M64" s="54"/>
    </row>
    <row r="65" spans="1:13" x14ac:dyDescent="0.25">
      <c r="A65" s="130"/>
      <c r="B65" s="156"/>
      <c r="C65" s="184" t="s">
        <v>18</v>
      </c>
      <c r="D65" s="75"/>
      <c r="E65" s="76"/>
      <c r="F65" s="325"/>
      <c r="G65" s="140"/>
      <c r="H65" s="182">
        <f>SUM(H62:H64)</f>
        <v>2410000</v>
      </c>
      <c r="I65" s="73"/>
      <c r="J65" s="30"/>
      <c r="K65" s="34" t="s">
        <v>18</v>
      </c>
      <c r="L65" s="423">
        <f>H65</f>
        <v>2410000</v>
      </c>
      <c r="M65" s="54">
        <v>0</v>
      </c>
    </row>
    <row r="66" spans="1:13" x14ac:dyDescent="0.25">
      <c r="A66" s="130">
        <v>20</v>
      </c>
      <c r="B66" s="146">
        <v>464</v>
      </c>
      <c r="C66" s="184" t="s">
        <v>97</v>
      </c>
      <c r="D66" s="75"/>
      <c r="E66" s="76"/>
      <c r="F66" s="325"/>
      <c r="G66" s="140"/>
      <c r="H66" s="52"/>
      <c r="I66" s="73"/>
      <c r="J66" s="30"/>
      <c r="K66" s="34"/>
      <c r="L66" s="35"/>
      <c r="M66" s="54">
        <v>0</v>
      </c>
    </row>
    <row r="67" spans="1:13" x14ac:dyDescent="0.25">
      <c r="A67" s="130">
        <v>21</v>
      </c>
      <c r="B67" s="146">
        <v>465</v>
      </c>
      <c r="C67" s="27" t="s">
        <v>98</v>
      </c>
      <c r="D67" s="38"/>
      <c r="E67" s="39"/>
      <c r="F67" s="325"/>
      <c r="G67" s="140"/>
      <c r="H67" s="52"/>
      <c r="I67" s="73"/>
      <c r="J67" s="30"/>
      <c r="K67" s="30"/>
      <c r="L67" s="49"/>
    </row>
    <row r="68" spans="1:13" x14ac:dyDescent="0.25">
      <c r="A68" s="25">
        <v>22</v>
      </c>
      <c r="B68" s="146">
        <v>468</v>
      </c>
      <c r="C68" s="184" t="s">
        <v>99</v>
      </c>
      <c r="D68" s="75"/>
      <c r="E68" s="76"/>
      <c r="F68" s="325"/>
      <c r="G68" s="140"/>
      <c r="H68" s="134">
        <v>12000000</v>
      </c>
      <c r="I68" s="73"/>
      <c r="J68" s="78"/>
      <c r="K68" s="34"/>
      <c r="L68" s="35">
        <f>H68</f>
        <v>12000000</v>
      </c>
    </row>
    <row r="69" spans="1:13" x14ac:dyDescent="0.25">
      <c r="A69" s="25">
        <v>23</v>
      </c>
      <c r="B69" s="146">
        <v>470</v>
      </c>
      <c r="C69" s="184" t="s">
        <v>100</v>
      </c>
      <c r="D69" s="75"/>
      <c r="E69" s="76"/>
      <c r="F69" s="325"/>
      <c r="G69" s="140"/>
      <c r="H69" s="52"/>
      <c r="I69" s="73"/>
      <c r="J69" s="30"/>
      <c r="K69" s="34"/>
      <c r="L69" s="35"/>
    </row>
    <row r="70" spans="1:13" ht="13.5" customHeight="1" x14ac:dyDescent="0.25">
      <c r="A70" s="63">
        <v>24</v>
      </c>
      <c r="B70" s="64">
        <v>473</v>
      </c>
      <c r="C70" s="184" t="s">
        <v>101</v>
      </c>
      <c r="D70" s="75"/>
      <c r="E70" s="76"/>
      <c r="F70" s="325"/>
      <c r="G70" s="140"/>
      <c r="H70" s="52"/>
      <c r="I70" s="73"/>
      <c r="J70" s="30"/>
      <c r="K70" s="34" t="s">
        <v>18</v>
      </c>
      <c r="L70" s="187">
        <f>H77</f>
        <v>121060000</v>
      </c>
      <c r="M70" s="54"/>
    </row>
    <row r="71" spans="1:13" ht="13.5" customHeight="1" x14ac:dyDescent="0.25">
      <c r="A71" s="63"/>
      <c r="B71" s="64"/>
      <c r="C71" s="432" t="s">
        <v>528</v>
      </c>
      <c r="D71" s="75"/>
      <c r="E71" s="424">
        <v>10</v>
      </c>
      <c r="F71" s="424" t="s">
        <v>527</v>
      </c>
      <c r="G71" s="406">
        <v>15</v>
      </c>
      <c r="H71" s="430">
        <v>290000</v>
      </c>
      <c r="I71" s="73"/>
      <c r="J71" s="30"/>
      <c r="K71" s="34"/>
      <c r="L71" s="187"/>
      <c r="M71" s="186"/>
    </row>
    <row r="72" spans="1:13" ht="13.5" customHeight="1" x14ac:dyDescent="0.25">
      <c r="A72" s="63"/>
      <c r="B72" s="64"/>
      <c r="C72" s="162"/>
      <c r="D72" s="75"/>
      <c r="E72" s="424">
        <v>9</v>
      </c>
      <c r="F72" s="424" t="s">
        <v>519</v>
      </c>
      <c r="G72" s="406">
        <v>11</v>
      </c>
      <c r="H72" s="431">
        <v>232500</v>
      </c>
      <c r="I72" s="73"/>
      <c r="J72" s="30"/>
      <c r="K72" s="34"/>
      <c r="L72" s="187"/>
      <c r="M72" s="186"/>
    </row>
    <row r="73" spans="1:13" ht="13.5" customHeight="1" x14ac:dyDescent="0.25">
      <c r="A73" s="63"/>
      <c r="B73" s="64"/>
      <c r="C73" s="162"/>
      <c r="D73" s="75"/>
      <c r="E73" s="424">
        <v>8</v>
      </c>
      <c r="F73" s="424" t="s">
        <v>520</v>
      </c>
      <c r="G73" s="406">
        <v>35</v>
      </c>
      <c r="H73" s="431">
        <v>537500</v>
      </c>
      <c r="I73" s="73"/>
      <c r="J73" s="30"/>
      <c r="K73" s="34"/>
      <c r="L73" s="187"/>
      <c r="M73" s="186"/>
    </row>
    <row r="74" spans="1:13" ht="13.5" customHeight="1" x14ac:dyDescent="0.25">
      <c r="A74" s="63"/>
      <c r="B74" s="64"/>
      <c r="C74" s="162" t="s">
        <v>558</v>
      </c>
      <c r="D74" s="75"/>
      <c r="E74" s="424"/>
      <c r="F74" s="424"/>
      <c r="G74" s="406"/>
      <c r="H74" s="431">
        <v>40000000</v>
      </c>
      <c r="I74" s="73"/>
      <c r="J74" s="30"/>
      <c r="K74" s="175"/>
      <c r="L74" s="187"/>
      <c r="M74" s="186"/>
    </row>
    <row r="75" spans="1:13" ht="13.5" customHeight="1" x14ac:dyDescent="0.25">
      <c r="A75" s="63"/>
      <c r="B75" s="64"/>
      <c r="C75" s="162" t="s">
        <v>559</v>
      </c>
      <c r="D75" s="75"/>
      <c r="E75" s="424"/>
      <c r="F75" s="424"/>
      <c r="G75" s="406"/>
      <c r="H75" s="431">
        <v>60000000</v>
      </c>
      <c r="I75" s="73"/>
      <c r="J75" s="30"/>
      <c r="K75" s="175"/>
      <c r="L75" s="187"/>
      <c r="M75" s="186"/>
    </row>
    <row r="76" spans="1:13" ht="13.5" customHeight="1" x14ac:dyDescent="0.25">
      <c r="A76" s="63"/>
      <c r="B76" s="64"/>
      <c r="C76" s="162" t="s">
        <v>560</v>
      </c>
      <c r="D76" s="75"/>
      <c r="E76" s="424"/>
      <c r="F76" s="424"/>
      <c r="G76" s="406"/>
      <c r="H76" s="431">
        <v>20000000</v>
      </c>
      <c r="I76" s="73"/>
      <c r="J76" s="30"/>
      <c r="K76" s="175"/>
      <c r="L76" s="187"/>
      <c r="M76" s="186"/>
    </row>
    <row r="77" spans="1:13" ht="13.5" customHeight="1" x14ac:dyDescent="0.25">
      <c r="A77" s="63"/>
      <c r="B77" s="64"/>
      <c r="C77" s="444" t="s">
        <v>18</v>
      </c>
      <c r="D77" s="75"/>
      <c r="E77" s="424"/>
      <c r="F77" s="424"/>
      <c r="G77" s="406"/>
      <c r="H77" s="445">
        <f>SUM(H71:H76)</f>
        <v>121060000</v>
      </c>
      <c r="I77" s="73"/>
      <c r="J77" s="30"/>
      <c r="K77" s="301"/>
      <c r="L77" s="187"/>
      <c r="M77" s="186"/>
    </row>
    <row r="78" spans="1:13" x14ac:dyDescent="0.25">
      <c r="A78" s="130">
        <v>25</v>
      </c>
      <c r="B78" s="26">
        <v>474</v>
      </c>
      <c r="C78" s="184" t="s">
        <v>106</v>
      </c>
      <c r="D78" s="75"/>
      <c r="E78" s="76"/>
      <c r="F78" s="325"/>
      <c r="G78" s="140"/>
      <c r="H78" s="188"/>
      <c r="I78" s="73"/>
      <c r="J78" s="30"/>
      <c r="K78" s="30"/>
      <c r="L78" s="35"/>
    </row>
    <row r="79" spans="1:13" x14ac:dyDescent="0.25">
      <c r="A79" s="25">
        <v>26</v>
      </c>
      <c r="B79" s="26">
        <v>476</v>
      </c>
      <c r="C79" s="184" t="s">
        <v>107</v>
      </c>
      <c r="D79" s="75"/>
      <c r="E79" s="76"/>
      <c r="F79" s="406">
        <v>6</v>
      </c>
      <c r="G79" s="407">
        <v>1500000</v>
      </c>
      <c r="H79" s="433">
        <f>F79*G79</f>
        <v>9000000</v>
      </c>
      <c r="I79" s="73"/>
      <c r="J79" s="30"/>
      <c r="K79" s="34" t="s">
        <v>18</v>
      </c>
      <c r="L79" s="187">
        <f>H79</f>
        <v>9000000</v>
      </c>
      <c r="M79" s="54">
        <v>4062159</v>
      </c>
    </row>
    <row r="80" spans="1:13" x14ac:dyDescent="0.25">
      <c r="A80" s="100">
        <v>27</v>
      </c>
      <c r="B80" s="45">
        <v>477</v>
      </c>
      <c r="C80" s="184" t="s">
        <v>108</v>
      </c>
      <c r="D80" s="75"/>
      <c r="E80" s="76"/>
      <c r="F80" s="325"/>
      <c r="G80" s="140"/>
      <c r="H80" s="52"/>
      <c r="I80" s="73"/>
      <c r="J80" s="30"/>
      <c r="K80" s="34"/>
      <c r="L80" s="35"/>
      <c r="M80" s="54">
        <v>5585469</v>
      </c>
    </row>
    <row r="81" spans="1:13" x14ac:dyDescent="0.25">
      <c r="A81" s="63">
        <v>28</v>
      </c>
      <c r="B81" s="64">
        <v>479</v>
      </c>
      <c r="C81" s="184" t="s">
        <v>128</v>
      </c>
      <c r="D81" s="193"/>
      <c r="E81" s="97"/>
      <c r="F81" s="327"/>
      <c r="G81" s="194"/>
      <c r="H81" s="182"/>
      <c r="I81" s="73"/>
      <c r="J81" s="30"/>
      <c r="K81" s="30"/>
      <c r="L81" s="198"/>
      <c r="M81" s="199" t="s">
        <v>129</v>
      </c>
    </row>
    <row r="82" spans="1:13" x14ac:dyDescent="0.25">
      <c r="A82" s="63">
        <v>29</v>
      </c>
      <c r="B82" s="64">
        <v>482</v>
      </c>
      <c r="C82" s="184" t="s">
        <v>130</v>
      </c>
      <c r="D82" s="75"/>
      <c r="E82" s="76"/>
      <c r="F82" s="325"/>
      <c r="G82" s="140"/>
      <c r="H82" s="52"/>
      <c r="I82" s="73"/>
      <c r="J82" s="30"/>
      <c r="K82" s="34"/>
      <c r="L82" s="187"/>
      <c r="M82" s="54">
        <v>0</v>
      </c>
    </row>
    <row r="83" spans="1:13" x14ac:dyDescent="0.25">
      <c r="A83" s="100">
        <v>30</v>
      </c>
      <c r="B83" s="45">
        <v>483</v>
      </c>
      <c r="C83" s="27" t="s">
        <v>132</v>
      </c>
      <c r="D83" s="38"/>
      <c r="E83" s="39"/>
      <c r="F83" s="325"/>
      <c r="G83" s="140"/>
      <c r="H83" s="52">
        <v>50000000</v>
      </c>
      <c r="I83" s="73"/>
      <c r="J83" s="30"/>
      <c r="K83" s="34"/>
      <c r="L83" s="187">
        <f>H83</f>
        <v>50000000</v>
      </c>
      <c r="M83" s="54">
        <v>11170938</v>
      </c>
    </row>
    <row r="84" spans="1:13" x14ac:dyDescent="0.25">
      <c r="A84" s="63"/>
      <c r="B84" s="58"/>
      <c r="C84" s="184" t="s">
        <v>18</v>
      </c>
      <c r="D84" s="193"/>
      <c r="E84" s="97"/>
      <c r="F84" s="327"/>
      <c r="G84" s="194"/>
      <c r="H84" s="182"/>
      <c r="I84" s="73"/>
      <c r="J84" s="30"/>
      <c r="K84" s="30"/>
      <c r="L84" s="202"/>
    </row>
    <row r="85" spans="1:13" x14ac:dyDescent="0.25">
      <c r="A85" s="130">
        <v>31</v>
      </c>
      <c r="B85" s="26">
        <v>490</v>
      </c>
      <c r="C85" s="184" t="s">
        <v>135</v>
      </c>
      <c r="D85" s="75"/>
      <c r="E85" s="76"/>
      <c r="F85" s="325"/>
      <c r="G85" s="194"/>
      <c r="H85" s="182"/>
      <c r="I85" s="73"/>
      <c r="J85" s="30"/>
      <c r="K85" s="34"/>
      <c r="L85" s="187"/>
      <c r="M85" s="54">
        <v>0</v>
      </c>
    </row>
    <row r="86" spans="1:13" x14ac:dyDescent="0.25">
      <c r="A86" s="63"/>
      <c r="B86" s="64"/>
      <c r="C86" s="184"/>
      <c r="D86" s="404">
        <v>6</v>
      </c>
      <c r="E86" s="405" t="s">
        <v>519</v>
      </c>
      <c r="F86" s="406">
        <v>11</v>
      </c>
      <c r="G86" s="407">
        <v>200000</v>
      </c>
      <c r="H86" s="433">
        <f>G86*F86</f>
        <v>2200000</v>
      </c>
      <c r="I86" s="73"/>
      <c r="J86" s="30"/>
      <c r="K86" s="34" t="s">
        <v>18</v>
      </c>
      <c r="L86" s="187">
        <f>H86</f>
        <v>2200000</v>
      </c>
      <c r="M86" s="54"/>
    </row>
    <row r="87" spans="1:13" x14ac:dyDescent="0.25">
      <c r="A87" s="63"/>
      <c r="B87" s="64"/>
      <c r="C87" s="184"/>
      <c r="D87" s="404">
        <v>6</v>
      </c>
      <c r="E87" s="405" t="s">
        <v>520</v>
      </c>
      <c r="F87" s="406">
        <v>35</v>
      </c>
      <c r="G87" s="407">
        <v>200000</v>
      </c>
      <c r="H87" s="433">
        <f>G87*F87</f>
        <v>7000000</v>
      </c>
      <c r="I87" s="73"/>
      <c r="J87" s="30"/>
      <c r="K87" s="34" t="s">
        <v>18</v>
      </c>
      <c r="L87" s="187">
        <f>H87</f>
        <v>7000000</v>
      </c>
      <c r="M87" s="54"/>
    </row>
    <row r="88" spans="1:13" x14ac:dyDescent="0.25">
      <c r="A88" s="63"/>
      <c r="B88" s="64"/>
      <c r="C88" s="162" t="s">
        <v>561</v>
      </c>
      <c r="D88" s="404"/>
      <c r="E88" s="405"/>
      <c r="F88" s="406"/>
      <c r="G88" s="407"/>
      <c r="H88" s="433">
        <v>30000000</v>
      </c>
      <c r="I88" s="73"/>
      <c r="J88" s="30"/>
      <c r="K88" s="34"/>
      <c r="L88" s="187">
        <f>H88</f>
        <v>30000000</v>
      </c>
      <c r="M88" s="54"/>
    </row>
    <row r="89" spans="1:13" x14ac:dyDescent="0.25">
      <c r="A89" s="63">
        <v>32</v>
      </c>
      <c r="B89" s="64">
        <v>499</v>
      </c>
      <c r="C89" s="27" t="s">
        <v>136</v>
      </c>
      <c r="D89" s="38"/>
      <c r="E89" s="39"/>
      <c r="F89" s="325"/>
      <c r="G89" s="140"/>
      <c r="H89" s="52"/>
      <c r="I89" s="73"/>
      <c r="J89" s="30"/>
      <c r="K89" s="30"/>
      <c r="L89" s="198"/>
      <c r="M89" s="198" t="s">
        <v>129</v>
      </c>
    </row>
    <row r="90" spans="1:13" x14ac:dyDescent="0.25">
      <c r="A90" s="130">
        <v>33</v>
      </c>
      <c r="B90" s="26">
        <v>510</v>
      </c>
      <c r="C90" s="184" t="s">
        <v>137</v>
      </c>
      <c r="D90" s="75"/>
      <c r="E90" s="76"/>
      <c r="F90" s="325"/>
      <c r="G90" s="140"/>
      <c r="H90" s="52"/>
      <c r="I90" s="73"/>
      <c r="J90" s="30"/>
      <c r="K90" s="34"/>
      <c r="L90" s="187"/>
      <c r="M90" s="54">
        <v>761655</v>
      </c>
    </row>
    <row r="91" spans="1:13" x14ac:dyDescent="0.25">
      <c r="A91" s="100">
        <v>34</v>
      </c>
      <c r="B91" s="45">
        <v>512</v>
      </c>
      <c r="C91" s="184" t="s">
        <v>138</v>
      </c>
      <c r="D91" s="75"/>
      <c r="E91" s="76"/>
      <c r="F91" s="325"/>
      <c r="G91" s="140"/>
      <c r="H91" s="182"/>
      <c r="I91" s="73"/>
      <c r="J91" s="30"/>
      <c r="K91" s="34"/>
      <c r="L91" s="187"/>
      <c r="M91" s="54">
        <v>3808274</v>
      </c>
    </row>
    <row r="92" spans="1:13" x14ac:dyDescent="0.25">
      <c r="A92" s="63">
        <v>35</v>
      </c>
      <c r="B92" s="64">
        <v>541</v>
      </c>
      <c r="C92" s="27" t="s">
        <v>141</v>
      </c>
      <c r="D92" s="38"/>
      <c r="E92" s="39"/>
      <c r="F92" s="325"/>
      <c r="G92" s="140"/>
      <c r="H92" s="52"/>
      <c r="I92" s="73"/>
      <c r="J92" s="30"/>
      <c r="K92" s="30"/>
      <c r="L92" s="35"/>
    </row>
    <row r="93" spans="1:13" x14ac:dyDescent="0.25">
      <c r="A93" s="25"/>
      <c r="B93" s="25"/>
      <c r="C93" s="89" t="s">
        <v>142</v>
      </c>
      <c r="D93" s="28"/>
      <c r="E93" s="29"/>
      <c r="F93" s="327"/>
      <c r="G93" s="194"/>
      <c r="H93" s="182"/>
      <c r="I93" s="11"/>
      <c r="J93" s="34"/>
      <c r="K93" s="34" t="s">
        <v>18</v>
      </c>
      <c r="L93" s="172">
        <f>SUM(L60:L92)</f>
        <v>233670000</v>
      </c>
      <c r="M93" s="98">
        <f>SUM(M60:M92)</f>
        <v>30388495</v>
      </c>
    </row>
    <row r="94" spans="1:13" x14ac:dyDescent="0.25">
      <c r="A94" s="120"/>
      <c r="B94" s="121"/>
      <c r="C94" s="204"/>
      <c r="D94" s="205"/>
      <c r="E94" s="205"/>
      <c r="F94" s="338"/>
      <c r="G94" s="207" t="s">
        <v>58</v>
      </c>
      <c r="H94" s="208"/>
      <c r="I94" s="206"/>
      <c r="J94" s="206" t="s">
        <v>58</v>
      </c>
      <c r="K94" s="205"/>
      <c r="L94" s="205"/>
    </row>
    <row r="95" spans="1:13" x14ac:dyDescent="0.25">
      <c r="A95" s="63"/>
      <c r="B95" s="209"/>
      <c r="C95" s="184" t="s">
        <v>143</v>
      </c>
      <c r="D95" s="75"/>
      <c r="E95" s="76"/>
      <c r="F95" s="325"/>
      <c r="G95" s="140"/>
      <c r="H95" s="52"/>
      <c r="I95" s="73"/>
      <c r="J95" s="30"/>
      <c r="K95" s="30"/>
      <c r="L95" s="187"/>
    </row>
    <row r="96" spans="1:13" x14ac:dyDescent="0.25">
      <c r="A96" s="130">
        <v>36</v>
      </c>
      <c r="B96" s="210">
        <v>140</v>
      </c>
      <c r="C96" s="184" t="s">
        <v>144</v>
      </c>
      <c r="D96" s="75"/>
      <c r="E96" s="76"/>
      <c r="F96" s="325"/>
      <c r="G96" s="140"/>
      <c r="H96" s="134"/>
      <c r="I96" s="73"/>
      <c r="J96" s="30"/>
      <c r="K96" s="34"/>
      <c r="L96" s="35"/>
      <c r="M96" s="211">
        <v>0</v>
      </c>
    </row>
    <row r="97" spans="1:13" s="24" customFormat="1" ht="12" x14ac:dyDescent="0.2">
      <c r="A97" s="130">
        <v>37</v>
      </c>
      <c r="B97" s="210">
        <v>162</v>
      </c>
      <c r="C97" s="184" t="s">
        <v>145</v>
      </c>
      <c r="D97" s="75"/>
      <c r="E97" s="76"/>
      <c r="F97" s="325"/>
      <c r="G97" s="140"/>
      <c r="H97" s="52"/>
      <c r="I97" s="73"/>
      <c r="J97" s="30"/>
      <c r="K97" s="34"/>
      <c r="L97" s="35"/>
      <c r="M97" s="211">
        <v>0</v>
      </c>
    </row>
    <row r="98" spans="1:13" x14ac:dyDescent="0.25">
      <c r="A98" s="25">
        <v>38</v>
      </c>
      <c r="B98" s="26">
        <v>164</v>
      </c>
      <c r="C98" s="27" t="s">
        <v>146</v>
      </c>
      <c r="D98" s="38"/>
      <c r="E98" s="39"/>
      <c r="F98" s="325"/>
      <c r="G98" s="140"/>
      <c r="H98" s="52"/>
      <c r="I98" s="73"/>
      <c r="J98" s="30"/>
      <c r="K98" s="34"/>
      <c r="L98" s="35"/>
      <c r="M98" s="211">
        <v>0</v>
      </c>
    </row>
    <row r="99" spans="1:13" x14ac:dyDescent="0.25">
      <c r="A99" s="25">
        <v>39</v>
      </c>
      <c r="B99" s="26">
        <v>166</v>
      </c>
      <c r="C99" s="177" t="s">
        <v>147</v>
      </c>
      <c r="D99" s="25"/>
      <c r="E99" s="77"/>
      <c r="F99" s="325"/>
      <c r="G99" s="140"/>
      <c r="H99" s="52"/>
      <c r="I99" s="73"/>
      <c r="J99" s="30"/>
      <c r="K99" s="34"/>
      <c r="L99" s="187"/>
      <c r="M99" s="54">
        <v>0</v>
      </c>
    </row>
    <row r="100" spans="1:13" x14ac:dyDescent="0.25">
      <c r="A100" s="25">
        <v>40</v>
      </c>
      <c r="B100" s="26">
        <v>168</v>
      </c>
      <c r="C100" s="177" t="s">
        <v>149</v>
      </c>
      <c r="D100" s="25"/>
      <c r="E100" s="77"/>
      <c r="F100" s="325"/>
      <c r="G100" s="140"/>
      <c r="H100" s="52"/>
      <c r="I100" s="73"/>
      <c r="J100" s="30"/>
      <c r="K100" s="34"/>
      <c r="L100" s="187"/>
      <c r="M100" s="54">
        <v>0</v>
      </c>
    </row>
    <row r="101" spans="1:13" x14ac:dyDescent="0.25">
      <c r="A101" s="25">
        <v>41</v>
      </c>
      <c r="B101" s="26">
        <v>170</v>
      </c>
      <c r="C101" s="27" t="s">
        <v>150</v>
      </c>
      <c r="D101" s="38"/>
      <c r="E101" s="39"/>
      <c r="F101" s="325"/>
      <c r="G101" s="140"/>
      <c r="H101" s="52"/>
      <c r="I101" s="73"/>
      <c r="J101" s="30"/>
      <c r="K101" s="34"/>
      <c r="L101" s="187"/>
      <c r="M101" s="54">
        <v>0</v>
      </c>
    </row>
    <row r="102" spans="1:13" x14ac:dyDescent="0.25">
      <c r="A102" s="25">
        <v>42</v>
      </c>
      <c r="B102" s="146">
        <v>172</v>
      </c>
      <c r="C102" s="27" t="s">
        <v>164</v>
      </c>
      <c r="D102" s="38"/>
      <c r="E102" s="39"/>
      <c r="F102" s="325"/>
      <c r="G102" s="140"/>
      <c r="H102" s="52"/>
      <c r="I102" s="73"/>
      <c r="J102" s="30"/>
      <c r="K102" s="34" t="s">
        <v>18</v>
      </c>
      <c r="L102" s="187">
        <f>H105</f>
        <v>2425000</v>
      </c>
      <c r="M102" s="54">
        <v>6699742</v>
      </c>
    </row>
    <row r="103" spans="1:13" x14ac:dyDescent="0.25">
      <c r="A103" s="130"/>
      <c r="B103" s="146"/>
      <c r="C103" s="157" t="s">
        <v>529</v>
      </c>
      <c r="D103" s="38"/>
      <c r="E103" s="39"/>
      <c r="F103" s="406">
        <v>4</v>
      </c>
      <c r="G103" s="407">
        <v>200000</v>
      </c>
      <c r="H103" s="433">
        <f>F103*G103</f>
        <v>800000</v>
      </c>
      <c r="I103" s="73"/>
      <c r="J103" s="30"/>
      <c r="K103" s="34"/>
      <c r="L103" s="196"/>
      <c r="M103" s="216"/>
    </row>
    <row r="104" spans="1:13" x14ac:dyDescent="0.25">
      <c r="A104" s="130"/>
      <c r="B104" s="146"/>
      <c r="C104" s="157" t="s">
        <v>530</v>
      </c>
      <c r="D104" s="38"/>
      <c r="E104" s="39"/>
      <c r="F104" s="406">
        <v>5</v>
      </c>
      <c r="G104" s="407">
        <v>325000</v>
      </c>
      <c r="H104" s="433">
        <f>F104*G104</f>
        <v>1625000</v>
      </c>
      <c r="I104" s="73"/>
      <c r="J104" s="30"/>
      <c r="K104" s="34"/>
      <c r="L104" s="196"/>
      <c r="M104" s="216"/>
    </row>
    <row r="105" spans="1:13" x14ac:dyDescent="0.25">
      <c r="A105" s="130"/>
      <c r="B105" s="146"/>
      <c r="C105" s="27" t="s">
        <v>18</v>
      </c>
      <c r="D105" s="38"/>
      <c r="E105" s="39"/>
      <c r="F105" s="406"/>
      <c r="G105" s="407"/>
      <c r="H105" s="426">
        <f>SUM(H103:H104)</f>
        <v>2425000</v>
      </c>
      <c r="I105" s="73"/>
      <c r="J105" s="30"/>
      <c r="K105" s="34"/>
      <c r="L105" s="196"/>
      <c r="M105" s="216"/>
    </row>
    <row r="106" spans="1:13" x14ac:dyDescent="0.25">
      <c r="A106" s="130">
        <v>43</v>
      </c>
      <c r="B106" s="26">
        <v>174</v>
      </c>
      <c r="C106" s="184" t="s">
        <v>177</v>
      </c>
      <c r="D106" s="75"/>
      <c r="E106" s="76"/>
      <c r="F106" s="325"/>
      <c r="G106" s="140"/>
      <c r="H106" s="134"/>
      <c r="I106" s="73"/>
      <c r="J106" s="30"/>
      <c r="K106" s="30"/>
      <c r="L106" s="215"/>
      <c r="M106" s="216">
        <v>2143917</v>
      </c>
    </row>
    <row r="107" spans="1:13" x14ac:dyDescent="0.25">
      <c r="A107" s="25">
        <v>44</v>
      </c>
      <c r="B107" s="26">
        <v>475</v>
      </c>
      <c r="C107" s="184" t="s">
        <v>178</v>
      </c>
      <c r="D107" s="75"/>
      <c r="E107" s="76"/>
      <c r="F107" s="325"/>
      <c r="G107" s="140"/>
      <c r="H107" s="52"/>
      <c r="I107" s="73"/>
      <c r="J107" s="30"/>
      <c r="K107" s="30"/>
      <c r="L107" s="198"/>
      <c r="M107" s="217" t="s">
        <v>129</v>
      </c>
    </row>
    <row r="108" spans="1:13" x14ac:dyDescent="0.25">
      <c r="A108" s="25">
        <v>45</v>
      </c>
      <c r="B108" s="26">
        <v>514</v>
      </c>
      <c r="C108" s="184" t="s">
        <v>179</v>
      </c>
      <c r="D108" s="75"/>
      <c r="E108" s="76"/>
      <c r="F108" s="325"/>
      <c r="G108" s="140"/>
      <c r="H108" s="52"/>
      <c r="I108" s="73"/>
      <c r="J108" s="30"/>
      <c r="K108" s="30"/>
      <c r="L108" s="198"/>
      <c r="M108" s="217" t="s">
        <v>129</v>
      </c>
    </row>
    <row r="109" spans="1:13" x14ac:dyDescent="0.25">
      <c r="A109" s="63">
        <v>46</v>
      </c>
      <c r="B109" s="163">
        <v>515</v>
      </c>
      <c r="C109" s="184" t="s">
        <v>180</v>
      </c>
      <c r="D109" s="75"/>
      <c r="E109" s="76"/>
      <c r="F109" s="325"/>
      <c r="G109" s="140"/>
      <c r="H109" s="52"/>
      <c r="I109" s="73"/>
      <c r="J109" s="30"/>
      <c r="K109" s="34"/>
      <c r="L109" s="218"/>
      <c r="M109" s="54">
        <v>0</v>
      </c>
    </row>
    <row r="110" spans="1:13" x14ac:dyDescent="0.25">
      <c r="A110" s="63">
        <v>47</v>
      </c>
      <c r="B110" s="163">
        <v>516</v>
      </c>
      <c r="C110" s="184" t="s">
        <v>182</v>
      </c>
      <c r="D110" s="75"/>
      <c r="E110" s="76"/>
      <c r="F110" s="325"/>
      <c r="G110" s="140"/>
      <c r="H110" s="52"/>
      <c r="I110" s="73"/>
      <c r="J110" s="30"/>
      <c r="K110" s="34"/>
      <c r="L110" s="178"/>
      <c r="M110" s="54">
        <v>0</v>
      </c>
    </row>
    <row r="111" spans="1:13" x14ac:dyDescent="0.25">
      <c r="A111" s="25">
        <v>48</v>
      </c>
      <c r="B111" s="26">
        <v>517</v>
      </c>
      <c r="C111" s="27" t="s">
        <v>183</v>
      </c>
      <c r="D111" s="38"/>
      <c r="E111" s="39"/>
      <c r="F111" s="325"/>
      <c r="G111" s="140"/>
      <c r="H111" s="52"/>
      <c r="I111" s="73"/>
      <c r="J111" s="30"/>
      <c r="K111" s="30"/>
      <c r="L111" s="198"/>
      <c r="M111" s="217" t="s">
        <v>129</v>
      </c>
    </row>
    <row r="112" spans="1:13" x14ac:dyDescent="0.25">
      <c r="A112" s="25">
        <v>49</v>
      </c>
      <c r="B112" s="26">
        <v>518</v>
      </c>
      <c r="C112" s="27" t="s">
        <v>184</v>
      </c>
      <c r="D112" s="38"/>
      <c r="E112" s="39"/>
      <c r="F112" s="325"/>
      <c r="G112" s="140"/>
      <c r="H112" s="52"/>
      <c r="I112" s="73"/>
      <c r="J112" s="30"/>
      <c r="K112" s="34"/>
      <c r="L112" s="187"/>
      <c r="M112" s="54">
        <v>0</v>
      </c>
    </row>
    <row r="113" spans="1:13" x14ac:dyDescent="0.25">
      <c r="A113" s="25">
        <v>50</v>
      </c>
      <c r="B113" s="26">
        <v>522</v>
      </c>
      <c r="C113" s="27" t="s">
        <v>186</v>
      </c>
      <c r="D113" s="38"/>
      <c r="E113" s="39"/>
      <c r="F113" s="325"/>
      <c r="G113" s="140"/>
      <c r="H113" s="182"/>
      <c r="I113" s="73"/>
      <c r="J113" s="30"/>
      <c r="K113" s="34"/>
      <c r="L113" s="187"/>
      <c r="M113" s="54">
        <v>0</v>
      </c>
    </row>
    <row r="114" spans="1:13" x14ac:dyDescent="0.25">
      <c r="A114" s="25">
        <v>51</v>
      </c>
      <c r="B114" s="26">
        <v>525</v>
      </c>
      <c r="C114" s="184" t="s">
        <v>190</v>
      </c>
      <c r="D114" s="75"/>
      <c r="E114" s="76"/>
      <c r="F114" s="325"/>
      <c r="G114" s="140"/>
      <c r="H114" s="52"/>
      <c r="I114" s="73"/>
      <c r="J114" s="30"/>
      <c r="K114" s="34"/>
      <c r="L114" s="187"/>
      <c r="M114" s="54">
        <v>4421829</v>
      </c>
    </row>
    <row r="115" spans="1:13" x14ac:dyDescent="0.25">
      <c r="A115" s="100"/>
      <c r="B115" s="44"/>
      <c r="C115" s="184" t="s">
        <v>191</v>
      </c>
      <c r="D115" s="75"/>
      <c r="E115" s="76"/>
      <c r="F115" s="325"/>
      <c r="G115" s="78"/>
      <c r="H115" s="52"/>
      <c r="I115" s="73"/>
      <c r="J115" s="30"/>
      <c r="K115" s="30"/>
      <c r="L115" s="203"/>
      <c r="M115" s="1">
        <v>0</v>
      </c>
    </row>
    <row r="116" spans="1:13" x14ac:dyDescent="0.25">
      <c r="A116" s="25">
        <v>52</v>
      </c>
      <c r="B116" s="26">
        <v>527</v>
      </c>
      <c r="C116" s="184" t="s">
        <v>195</v>
      </c>
      <c r="D116" s="75"/>
      <c r="E116" s="76"/>
      <c r="F116" s="325"/>
      <c r="G116" s="140"/>
      <c r="H116" s="52"/>
      <c r="I116" s="73"/>
      <c r="J116" s="30"/>
      <c r="K116" s="30"/>
      <c r="L116" s="198"/>
      <c r="M116" s="217"/>
    </row>
    <row r="117" spans="1:13" x14ac:dyDescent="0.25">
      <c r="A117" s="130">
        <v>53</v>
      </c>
      <c r="B117" s="26">
        <v>528</v>
      </c>
      <c r="C117" s="27" t="s">
        <v>196</v>
      </c>
      <c r="D117" s="28"/>
      <c r="E117" s="29"/>
      <c r="F117" s="325"/>
      <c r="G117" s="140"/>
      <c r="H117" s="52"/>
      <c r="I117" s="73"/>
      <c r="J117" s="30"/>
      <c r="K117" s="34"/>
      <c r="L117" s="198"/>
      <c r="M117" s="217" t="s">
        <v>129</v>
      </c>
    </row>
    <row r="118" spans="1:13" x14ac:dyDescent="0.25">
      <c r="A118" s="130">
        <v>54</v>
      </c>
      <c r="B118" s="26">
        <v>529</v>
      </c>
      <c r="C118" s="27" t="s">
        <v>197</v>
      </c>
      <c r="D118" s="38"/>
      <c r="E118" s="39"/>
      <c r="F118" s="325"/>
      <c r="G118" s="140"/>
      <c r="H118" s="52"/>
      <c r="I118" s="73"/>
      <c r="J118" s="30"/>
      <c r="K118" s="34"/>
      <c r="L118" s="187"/>
      <c r="M118" s="54">
        <v>133995</v>
      </c>
    </row>
    <row r="119" spans="1:13" x14ac:dyDescent="0.25">
      <c r="A119" s="63"/>
      <c r="B119" s="159"/>
      <c r="C119" s="418" t="s">
        <v>198</v>
      </c>
      <c r="D119" s="38"/>
      <c r="E119" s="39"/>
      <c r="F119" s="325"/>
      <c r="G119" s="140"/>
      <c r="H119" s="182"/>
      <c r="I119" s="73"/>
      <c r="J119" s="30"/>
      <c r="K119" s="34" t="s">
        <v>18</v>
      </c>
      <c r="L119" s="187">
        <f>SUM(L96:L118)</f>
        <v>2425000</v>
      </c>
      <c r="M119" s="98">
        <f>SUM(M96:M118)</f>
        <v>13399483</v>
      </c>
    </row>
    <row r="120" spans="1:13" x14ac:dyDescent="0.25">
      <c r="A120" s="87"/>
      <c r="B120" s="149"/>
      <c r="C120" s="150"/>
      <c r="D120" s="151"/>
      <c r="E120" s="152"/>
      <c r="F120" s="334"/>
      <c r="G120" s="154"/>
      <c r="H120" s="155"/>
      <c r="I120" s="170"/>
      <c r="J120" s="153"/>
      <c r="K120" s="168"/>
      <c r="L120" s="71"/>
    </row>
    <row r="121" spans="1:13" x14ac:dyDescent="0.25">
      <c r="A121" s="106"/>
      <c r="B121" s="107"/>
      <c r="C121" s="108"/>
      <c r="D121" s="107"/>
      <c r="E121" s="109"/>
      <c r="F121" s="330"/>
      <c r="G121" s="110" t="s">
        <v>5</v>
      </c>
      <c r="H121" s="111"/>
      <c r="I121" s="107"/>
      <c r="J121" s="107" t="s">
        <v>6</v>
      </c>
      <c r="K121" s="109"/>
      <c r="L121" s="107" t="s">
        <v>7</v>
      </c>
    </row>
    <row r="122" spans="1:13" x14ac:dyDescent="0.25">
      <c r="A122" s="112" t="s">
        <v>2</v>
      </c>
      <c r="B122" s="113" t="s">
        <v>3</v>
      </c>
      <c r="C122" s="114" t="s">
        <v>4</v>
      </c>
      <c r="D122" s="113" t="s">
        <v>9</v>
      </c>
      <c r="E122" s="115" t="s">
        <v>10</v>
      </c>
      <c r="F122" s="331" t="s">
        <v>89</v>
      </c>
      <c r="G122" s="117" t="s">
        <v>12</v>
      </c>
      <c r="H122" s="118" t="s">
        <v>13</v>
      </c>
      <c r="I122" s="119" t="s">
        <v>11</v>
      </c>
      <c r="J122" s="116" t="s">
        <v>12</v>
      </c>
      <c r="K122" s="115" t="s">
        <v>13</v>
      </c>
      <c r="L122" s="113" t="s">
        <v>14</v>
      </c>
    </row>
    <row r="123" spans="1:13" x14ac:dyDescent="0.25">
      <c r="A123" s="120"/>
      <c r="B123" s="121"/>
      <c r="C123" s="122"/>
      <c r="D123" s="123"/>
      <c r="E123" s="124"/>
      <c r="F123" s="332"/>
      <c r="G123" s="126" t="s">
        <v>58</v>
      </c>
      <c r="H123" s="127"/>
      <c r="I123" s="125"/>
      <c r="J123" s="125" t="s">
        <v>58</v>
      </c>
      <c r="K123" s="124"/>
      <c r="L123" s="123"/>
    </row>
    <row r="124" spans="1:13" s="24" customFormat="1" ht="12.75" x14ac:dyDescent="0.2">
      <c r="A124" s="100"/>
      <c r="B124" s="219"/>
      <c r="C124" s="220" t="s">
        <v>199</v>
      </c>
      <c r="D124" s="102"/>
      <c r="E124" s="103"/>
      <c r="F124" s="326"/>
      <c r="G124" s="104"/>
      <c r="H124" s="129"/>
      <c r="I124" s="61"/>
      <c r="J124" s="33"/>
      <c r="K124" s="62"/>
      <c r="L124" s="51"/>
      <c r="M124" s="1"/>
    </row>
    <row r="125" spans="1:13" s="24" customFormat="1" ht="12.75" x14ac:dyDescent="0.2">
      <c r="A125" s="63">
        <v>55</v>
      </c>
      <c r="B125" s="163">
        <v>466</v>
      </c>
      <c r="C125" s="184" t="s">
        <v>200</v>
      </c>
      <c r="D125" s="221"/>
      <c r="E125" s="142"/>
      <c r="F125" s="406">
        <v>4</v>
      </c>
      <c r="G125" s="407">
        <v>500000</v>
      </c>
      <c r="H125" s="433">
        <f>F125*G125</f>
        <v>2000000</v>
      </c>
      <c r="I125" s="40"/>
      <c r="J125" s="41"/>
      <c r="K125" s="34" t="s">
        <v>18</v>
      </c>
      <c r="L125" s="35">
        <f>H125</f>
        <v>2000000</v>
      </c>
      <c r="M125" s="54">
        <v>952069</v>
      </c>
    </row>
    <row r="126" spans="1:13" x14ac:dyDescent="0.25">
      <c r="A126" s="25">
        <v>56</v>
      </c>
      <c r="B126" s="146">
        <v>467</v>
      </c>
      <c r="C126" s="184" t="s">
        <v>208</v>
      </c>
      <c r="D126" s="222"/>
      <c r="E126" s="223"/>
      <c r="F126" s="334"/>
      <c r="G126" s="224"/>
      <c r="H126" s="52"/>
      <c r="I126" s="166"/>
      <c r="J126" s="153"/>
      <c r="K126" s="153"/>
      <c r="L126" s="198"/>
      <c r="M126" s="199">
        <v>0</v>
      </c>
    </row>
    <row r="127" spans="1:13" x14ac:dyDescent="0.25">
      <c r="A127" s="25">
        <v>57</v>
      </c>
      <c r="B127" s="146">
        <v>469</v>
      </c>
      <c r="C127" s="184" t="s">
        <v>209</v>
      </c>
      <c r="D127" s="75"/>
      <c r="E127" s="76"/>
      <c r="F127" s="325"/>
      <c r="G127" s="140"/>
      <c r="H127" s="52"/>
      <c r="I127" s="73"/>
      <c r="J127" s="30"/>
      <c r="K127" s="34"/>
      <c r="L127" s="225"/>
      <c r="M127" s="226">
        <v>0</v>
      </c>
    </row>
    <row r="128" spans="1:13" x14ac:dyDescent="0.25">
      <c r="A128" s="25">
        <v>58</v>
      </c>
      <c r="B128" s="146">
        <v>471</v>
      </c>
      <c r="C128" s="27" t="s">
        <v>210</v>
      </c>
      <c r="D128" s="151"/>
      <c r="E128" s="227"/>
      <c r="F128" s="334"/>
      <c r="G128" s="224"/>
      <c r="H128" s="52"/>
      <c r="I128" s="166"/>
      <c r="J128" s="153"/>
      <c r="K128" s="34"/>
      <c r="L128" s="187"/>
      <c r="M128" s="54">
        <v>0</v>
      </c>
    </row>
    <row r="129" spans="1:13" x14ac:dyDescent="0.25">
      <c r="A129" s="25">
        <v>59</v>
      </c>
      <c r="B129" s="146">
        <v>478</v>
      </c>
      <c r="C129" s="27" t="s">
        <v>212</v>
      </c>
      <c r="D129" s="47"/>
      <c r="E129" s="229"/>
      <c r="F129" s="326"/>
      <c r="G129" s="104"/>
      <c r="H129" s="129"/>
      <c r="I129" s="61"/>
      <c r="J129" s="33"/>
      <c r="K129" s="34"/>
      <c r="L129" s="187"/>
      <c r="M129" s="54">
        <v>0</v>
      </c>
    </row>
    <row r="130" spans="1:13" x14ac:dyDescent="0.25">
      <c r="A130" s="25">
        <v>60</v>
      </c>
      <c r="B130" s="146">
        <v>480</v>
      </c>
      <c r="C130" s="184" t="s">
        <v>214</v>
      </c>
      <c r="D130" s="102"/>
      <c r="E130" s="103"/>
      <c r="F130" s="406">
        <v>6</v>
      </c>
      <c r="G130" s="407">
        <v>1000000</v>
      </c>
      <c r="H130" s="434">
        <f>F130*G130</f>
        <v>6000000</v>
      </c>
      <c r="I130" s="61"/>
      <c r="J130" s="33"/>
      <c r="K130" s="34" t="s">
        <v>18</v>
      </c>
      <c r="L130" s="187">
        <f>H130</f>
        <v>6000000</v>
      </c>
      <c r="M130" s="199">
        <v>0</v>
      </c>
    </row>
    <row r="131" spans="1:13" x14ac:dyDescent="0.25">
      <c r="A131" s="63">
        <v>61</v>
      </c>
      <c r="B131" s="163">
        <v>488</v>
      </c>
      <c r="C131" s="184" t="s">
        <v>229</v>
      </c>
      <c r="D131" s="75"/>
      <c r="E131" s="76"/>
      <c r="F131" s="325"/>
      <c r="G131" s="140"/>
      <c r="H131" s="52"/>
      <c r="I131" s="40"/>
      <c r="J131" s="41"/>
      <c r="K131" s="34"/>
      <c r="L131" s="198"/>
      <c r="M131" s="199" t="s">
        <v>129</v>
      </c>
    </row>
    <row r="132" spans="1:13" x14ac:dyDescent="0.25">
      <c r="A132" s="25">
        <v>62</v>
      </c>
      <c r="B132" s="146">
        <v>511</v>
      </c>
      <c r="C132" s="220" t="s">
        <v>230</v>
      </c>
      <c r="D132" s="239"/>
      <c r="E132" s="76"/>
      <c r="F132" s="405">
        <v>12</v>
      </c>
      <c r="G132" s="435">
        <v>1000000</v>
      </c>
      <c r="H132" s="433">
        <f>F132*G132</f>
        <v>12000000</v>
      </c>
      <c r="I132" s="40"/>
      <c r="J132" s="41"/>
      <c r="K132" s="34" t="s">
        <v>18</v>
      </c>
      <c r="L132" s="187">
        <f>H132</f>
        <v>12000000</v>
      </c>
      <c r="M132" s="54">
        <v>2538849</v>
      </c>
    </row>
    <row r="133" spans="1:13" x14ac:dyDescent="0.25">
      <c r="A133" s="25">
        <v>63</v>
      </c>
      <c r="B133" s="26">
        <v>513</v>
      </c>
      <c r="C133" s="27" t="s">
        <v>235</v>
      </c>
      <c r="D133" s="38"/>
      <c r="E133" s="39"/>
      <c r="F133" s="325"/>
      <c r="G133" s="140"/>
      <c r="H133" s="52"/>
      <c r="I133" s="73"/>
      <c r="J133" s="30"/>
      <c r="K133" s="34"/>
      <c r="L133" s="246"/>
      <c r="M133" s="247" t="s">
        <v>129</v>
      </c>
    </row>
    <row r="134" spans="1:13" x14ac:dyDescent="0.25">
      <c r="A134" s="25">
        <v>64</v>
      </c>
      <c r="B134" s="26">
        <v>521</v>
      </c>
      <c r="C134" s="27" t="s">
        <v>236</v>
      </c>
      <c r="D134" s="38"/>
      <c r="E134" s="39"/>
      <c r="F134" s="325"/>
      <c r="G134" s="140"/>
      <c r="H134" s="52"/>
      <c r="I134" s="73"/>
      <c r="J134" s="30"/>
      <c r="K134" s="34"/>
      <c r="L134" s="246"/>
      <c r="M134" s="247" t="s">
        <v>129</v>
      </c>
    </row>
    <row r="135" spans="1:13" x14ac:dyDescent="0.25">
      <c r="A135" s="25">
        <v>65</v>
      </c>
      <c r="B135" s="26">
        <v>524</v>
      </c>
      <c r="C135" s="27" t="s">
        <v>238</v>
      </c>
      <c r="D135" s="38"/>
      <c r="E135" s="39"/>
      <c r="F135" s="325"/>
      <c r="G135" s="140"/>
      <c r="H135" s="52"/>
      <c r="I135" s="73"/>
      <c r="J135" s="30"/>
      <c r="K135" s="34"/>
      <c r="L135" s="187"/>
      <c r="M135" s="54">
        <v>2538849</v>
      </c>
    </row>
    <row r="136" spans="1:13" x14ac:dyDescent="0.25">
      <c r="A136" s="25">
        <v>66</v>
      </c>
      <c r="B136" s="26">
        <v>526</v>
      </c>
      <c r="C136" s="27" t="s">
        <v>239</v>
      </c>
      <c r="D136" s="47"/>
      <c r="E136" s="39"/>
      <c r="F136" s="325"/>
      <c r="G136" s="140"/>
      <c r="H136" s="52"/>
      <c r="I136" s="73"/>
      <c r="J136" s="30"/>
      <c r="K136" s="34"/>
      <c r="L136" s="187"/>
      <c r="M136" s="54">
        <v>952069</v>
      </c>
    </row>
    <row r="137" spans="1:13" x14ac:dyDescent="0.25">
      <c r="A137" s="25">
        <v>67</v>
      </c>
      <c r="B137" s="26">
        <v>530</v>
      </c>
      <c r="C137" s="27" t="s">
        <v>240</v>
      </c>
      <c r="D137" s="66"/>
      <c r="E137" s="39"/>
      <c r="F137" s="325"/>
      <c r="G137" s="140"/>
      <c r="H137" s="52"/>
      <c r="I137" s="73"/>
      <c r="J137" s="30"/>
      <c r="K137" s="30"/>
      <c r="L137" s="246"/>
      <c r="M137" s="247"/>
    </row>
    <row r="138" spans="1:13" x14ac:dyDescent="0.25">
      <c r="A138" s="25">
        <v>68</v>
      </c>
      <c r="B138" s="45">
        <v>545</v>
      </c>
      <c r="C138" s="250" t="s">
        <v>241</v>
      </c>
      <c r="D138" s="66"/>
      <c r="E138" s="39"/>
      <c r="F138" s="325"/>
      <c r="G138" s="140"/>
      <c r="H138" s="52"/>
      <c r="I138" s="73"/>
      <c r="J138" s="30"/>
      <c r="K138" s="30"/>
      <c r="L138" s="246"/>
      <c r="M138" s="247"/>
    </row>
    <row r="139" spans="1:13" x14ac:dyDescent="0.25">
      <c r="A139" s="25">
        <v>69</v>
      </c>
      <c r="B139" s="26">
        <v>546</v>
      </c>
      <c r="C139" s="27" t="s">
        <v>242</v>
      </c>
      <c r="D139" s="38"/>
      <c r="E139" s="39"/>
      <c r="F139" s="325"/>
      <c r="G139" s="140"/>
      <c r="H139" s="251"/>
      <c r="I139" s="73"/>
      <c r="J139" s="30"/>
      <c r="K139" s="34"/>
      <c r="L139" s="252"/>
      <c r="M139" s="247"/>
    </row>
    <row r="140" spans="1:13" x14ac:dyDescent="0.25">
      <c r="A140" s="25">
        <v>70</v>
      </c>
      <c r="B140" s="421">
        <v>547</v>
      </c>
      <c r="C140" s="253" t="s">
        <v>243</v>
      </c>
      <c r="D140" s="66"/>
      <c r="E140" s="39"/>
      <c r="F140" s="325"/>
      <c r="G140" s="140"/>
      <c r="H140" s="52"/>
      <c r="I140" s="73"/>
      <c r="J140" s="30"/>
      <c r="K140" s="34"/>
      <c r="L140" s="187"/>
      <c r="M140" s="54"/>
    </row>
    <row r="141" spans="1:13" x14ac:dyDescent="0.25">
      <c r="A141" s="25">
        <v>71</v>
      </c>
      <c r="B141" s="26">
        <v>548</v>
      </c>
      <c r="C141" s="184" t="s">
        <v>245</v>
      </c>
      <c r="D141" s="75"/>
      <c r="E141" s="76"/>
      <c r="F141" s="325"/>
      <c r="G141" s="78"/>
      <c r="H141" s="52"/>
      <c r="I141" s="73"/>
      <c r="J141" s="30"/>
      <c r="K141" s="34"/>
      <c r="L141" s="187"/>
      <c r="M141" s="54"/>
    </row>
    <row r="142" spans="1:13" x14ac:dyDescent="0.25">
      <c r="A142" s="25">
        <v>72</v>
      </c>
      <c r="B142" s="26">
        <v>549</v>
      </c>
      <c r="C142" s="184" t="s">
        <v>246</v>
      </c>
      <c r="D142" s="75"/>
      <c r="E142" s="76"/>
      <c r="F142" s="325"/>
      <c r="H142" s="52"/>
      <c r="I142" s="73"/>
      <c r="J142" s="30"/>
      <c r="K142" s="34"/>
      <c r="L142" s="187"/>
      <c r="M142" s="54">
        <v>6347124</v>
      </c>
    </row>
    <row r="143" spans="1:13" x14ac:dyDescent="0.25">
      <c r="A143" s="100"/>
      <c r="B143" s="45">
        <v>550</v>
      </c>
      <c r="C143" s="220" t="s">
        <v>247</v>
      </c>
      <c r="D143" s="102"/>
      <c r="E143" s="103"/>
      <c r="F143" s="326"/>
      <c r="H143" s="129"/>
      <c r="I143" s="73"/>
      <c r="J143" s="30"/>
      <c r="K143" s="50"/>
      <c r="L143" s="246"/>
      <c r="M143" s="247"/>
    </row>
    <row r="144" spans="1:13" x14ac:dyDescent="0.25">
      <c r="A144" s="100">
        <v>73</v>
      </c>
      <c r="B144" s="45">
        <v>599</v>
      </c>
      <c r="C144" s="254" t="s">
        <v>248</v>
      </c>
      <c r="D144" s="47"/>
      <c r="E144" s="229"/>
      <c r="F144" s="326"/>
      <c r="G144" s="255"/>
      <c r="H144" s="129"/>
      <c r="I144" s="73"/>
      <c r="J144" s="30"/>
      <c r="K144" s="62"/>
      <c r="L144" s="246"/>
      <c r="M144" s="247"/>
    </row>
    <row r="145" spans="1:13" x14ac:dyDescent="0.25">
      <c r="A145" s="25">
        <v>74</v>
      </c>
      <c r="B145" s="26">
        <v>651</v>
      </c>
      <c r="C145" s="27" t="s">
        <v>249</v>
      </c>
      <c r="D145" s="38"/>
      <c r="E145" s="39"/>
      <c r="F145" s="325"/>
      <c r="G145" s="140"/>
      <c r="H145" s="52"/>
      <c r="I145" s="73"/>
      <c r="J145" s="30"/>
      <c r="K145" s="34"/>
      <c r="L145" s="187"/>
      <c r="M145" s="247"/>
    </row>
    <row r="146" spans="1:13" x14ac:dyDescent="0.25">
      <c r="A146" s="25">
        <v>75</v>
      </c>
      <c r="B146" s="26">
        <v>652</v>
      </c>
      <c r="C146" s="27" t="s">
        <v>250</v>
      </c>
      <c r="D146" s="38"/>
      <c r="E146" s="39"/>
      <c r="F146" s="325"/>
      <c r="G146" s="140"/>
      <c r="H146" s="52"/>
      <c r="I146" s="73"/>
      <c r="J146" s="30"/>
      <c r="K146" s="56"/>
      <c r="L146" s="256"/>
      <c r="M146" s="257"/>
    </row>
    <row r="147" spans="1:13" x14ac:dyDescent="0.25">
      <c r="A147" s="25">
        <v>76</v>
      </c>
      <c r="B147" s="26">
        <v>699</v>
      </c>
      <c r="C147" s="27" t="s">
        <v>251</v>
      </c>
      <c r="D147" s="38"/>
      <c r="E147" s="39"/>
      <c r="F147" s="325"/>
      <c r="G147" s="140"/>
      <c r="H147" s="52"/>
      <c r="I147" s="73"/>
      <c r="J147" s="30"/>
      <c r="K147" s="34"/>
      <c r="L147" s="187"/>
      <c r="M147" s="54">
        <v>1269425</v>
      </c>
    </row>
    <row r="148" spans="1:13" ht="14.45" customHeight="1" x14ac:dyDescent="0.25">
      <c r="A148" s="25">
        <v>77</v>
      </c>
      <c r="B148" s="26">
        <v>799</v>
      </c>
      <c r="C148" s="27" t="s">
        <v>254</v>
      </c>
      <c r="D148" s="66"/>
      <c r="E148" s="67"/>
      <c r="F148" s="326"/>
      <c r="G148" s="81"/>
      <c r="H148" s="129"/>
      <c r="I148" s="80"/>
      <c r="J148" s="33"/>
      <c r="K148" s="34"/>
      <c r="L148" s="258"/>
      <c r="M148" s="54">
        <v>17137234</v>
      </c>
    </row>
    <row r="149" spans="1:13" x14ac:dyDescent="0.25">
      <c r="A149" s="63"/>
      <c r="B149" s="436"/>
      <c r="C149" s="442" t="s">
        <v>531</v>
      </c>
      <c r="D149" s="38"/>
      <c r="E149" s="39"/>
      <c r="F149" s="440">
        <v>1</v>
      </c>
      <c r="G149" s="441">
        <v>20000000</v>
      </c>
      <c r="H149" s="441">
        <f>F149*G149</f>
        <v>20000000</v>
      </c>
      <c r="I149" s="73"/>
      <c r="J149" s="30"/>
      <c r="K149" s="437"/>
      <c r="L149" s="438"/>
      <c r="M149" s="186"/>
    </row>
    <row r="150" spans="1:13" x14ac:dyDescent="0.25">
      <c r="A150" s="63"/>
      <c r="B150" s="436"/>
      <c r="C150" s="442" t="s">
        <v>532</v>
      </c>
      <c r="D150" s="38"/>
      <c r="E150" s="39"/>
      <c r="F150" s="440">
        <v>1</v>
      </c>
      <c r="G150" s="441">
        <v>150000000</v>
      </c>
      <c r="H150" s="439">
        <f>F150*G150</f>
        <v>150000000</v>
      </c>
      <c r="I150" s="73"/>
      <c r="J150" s="30"/>
      <c r="K150" s="437"/>
      <c r="L150" s="438"/>
      <c r="M150" s="186"/>
    </row>
    <row r="151" spans="1:13" x14ac:dyDescent="0.25">
      <c r="A151" s="63"/>
      <c r="B151" s="259"/>
      <c r="C151" s="444" t="s">
        <v>18</v>
      </c>
      <c r="D151" s="446"/>
      <c r="E151" s="446"/>
      <c r="F151" s="446"/>
      <c r="G151" s="446"/>
      <c r="H151" s="447">
        <f>SUM(H149:H150)</f>
        <v>170000000</v>
      </c>
      <c r="I151" s="446"/>
      <c r="J151" s="446"/>
      <c r="K151" s="34" t="s">
        <v>18</v>
      </c>
      <c r="L151" s="446">
        <f>H151</f>
        <v>170000000</v>
      </c>
      <c r="M151" s="351"/>
    </row>
    <row r="152" spans="1:13" x14ac:dyDescent="0.25">
      <c r="A152" s="63"/>
      <c r="B152" s="259"/>
      <c r="C152" s="422" t="s">
        <v>199</v>
      </c>
      <c r="D152" s="38"/>
      <c r="E152" s="39"/>
      <c r="F152" s="325"/>
      <c r="G152" s="78"/>
      <c r="H152" s="52"/>
      <c r="I152" s="73"/>
      <c r="J152" s="34" t="s">
        <v>518</v>
      </c>
      <c r="K152" s="34"/>
      <c r="L152" s="260">
        <f>SUM(L125:L148)</f>
        <v>20000000</v>
      </c>
      <c r="M152" s="98">
        <f>SUM(M125:M148)</f>
        <v>31735619</v>
      </c>
    </row>
    <row r="153" spans="1:13" x14ac:dyDescent="0.25">
      <c r="A153" s="63"/>
      <c r="B153" s="259"/>
      <c r="C153" s="162"/>
      <c r="D153" s="38"/>
      <c r="E153" s="39"/>
      <c r="F153" s="325"/>
      <c r="G153" s="78"/>
      <c r="H153" s="52"/>
      <c r="I153" s="73"/>
      <c r="J153" s="30"/>
      <c r="K153" s="213"/>
      <c r="L153" s="260"/>
    </row>
    <row r="154" spans="1:13" x14ac:dyDescent="0.25">
      <c r="A154" s="63"/>
      <c r="B154" s="259"/>
      <c r="C154" s="453" t="s">
        <v>55</v>
      </c>
      <c r="D154" s="454"/>
      <c r="E154" s="454"/>
      <c r="F154" s="454"/>
      <c r="G154" s="454"/>
      <c r="H154" s="454"/>
      <c r="I154" s="454"/>
      <c r="J154" s="455"/>
      <c r="K154" s="34" t="s">
        <v>18</v>
      </c>
      <c r="L154" s="261">
        <f>L31</f>
        <v>49050000</v>
      </c>
      <c r="M154" s="448">
        <f>M31</f>
        <v>560000000</v>
      </c>
    </row>
    <row r="155" spans="1:13" x14ac:dyDescent="0.25">
      <c r="A155" s="63"/>
      <c r="B155" s="259"/>
      <c r="C155" s="453" t="s">
        <v>257</v>
      </c>
      <c r="D155" s="454"/>
      <c r="E155" s="454"/>
      <c r="F155" s="454"/>
      <c r="G155" s="454"/>
      <c r="H155" s="454"/>
      <c r="I155" s="454"/>
      <c r="J155" s="455"/>
      <c r="K155" s="34" t="s">
        <v>18</v>
      </c>
      <c r="L155" s="261">
        <f>L54+L93+L119+L152</f>
        <v>256095000</v>
      </c>
      <c r="M155" s="448">
        <f>M54+M93+M119+M152</f>
        <v>1449048459</v>
      </c>
    </row>
    <row r="156" spans="1:13" x14ac:dyDescent="0.25">
      <c r="A156" s="63"/>
      <c r="B156" s="259"/>
      <c r="C156" s="453" t="s">
        <v>258</v>
      </c>
      <c r="D156" s="454"/>
      <c r="E156" s="454"/>
      <c r="F156" s="454"/>
      <c r="G156" s="454"/>
      <c r="H156" s="454"/>
      <c r="I156" s="454"/>
      <c r="J156" s="455"/>
      <c r="K156" s="34" t="s">
        <v>18</v>
      </c>
      <c r="L156" s="261">
        <f>L154-L155</f>
        <v>-207045000</v>
      </c>
      <c r="M156" s="448">
        <f>M154-M155</f>
        <v>-889048459</v>
      </c>
    </row>
    <row r="157" spans="1:13" x14ac:dyDescent="0.25">
      <c r="A157" s="87"/>
      <c r="B157" s="262"/>
      <c r="C157" s="162"/>
      <c r="D157" s="38"/>
      <c r="E157" s="39"/>
      <c r="F157" s="325"/>
      <c r="G157" s="78"/>
      <c r="H157" s="52"/>
      <c r="I157" s="73"/>
      <c r="J157" s="30"/>
      <c r="K157" s="213"/>
      <c r="L157" s="187"/>
      <c r="M157" s="448"/>
    </row>
    <row r="158" spans="1:13" ht="18" x14ac:dyDescent="0.25">
      <c r="A158" s="263"/>
      <c r="B158" s="263"/>
      <c r="C158" s="264" t="s">
        <v>259</v>
      </c>
      <c r="D158" s="25"/>
      <c r="E158" s="77"/>
      <c r="F158" s="325"/>
      <c r="G158" s="140"/>
      <c r="H158" s="52"/>
      <c r="I158" s="73"/>
      <c r="J158" s="265" t="s">
        <v>259</v>
      </c>
      <c r="K158" s="34" t="s">
        <v>18</v>
      </c>
      <c r="L158" s="261">
        <v>45400000</v>
      </c>
      <c r="M158" s="448"/>
    </row>
  </sheetData>
  <mergeCells count="9">
    <mergeCell ref="C154:J154"/>
    <mergeCell ref="C155:J155"/>
    <mergeCell ref="C156:J156"/>
    <mergeCell ref="A1:L1"/>
    <mergeCell ref="A2:L2"/>
    <mergeCell ref="A4:A5"/>
    <mergeCell ref="B4:B5"/>
    <mergeCell ref="C4:C5"/>
    <mergeCell ref="C54:K5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65" zoomScale="80" zoomScaleNormal="80" workbookViewId="0">
      <selection activeCell="L59" sqref="L59:L83"/>
    </sheetView>
  </sheetViews>
  <sheetFormatPr defaultRowHeight="15.75" x14ac:dyDescent="0.25"/>
  <cols>
    <col min="1" max="1" width="4.85546875" style="301" customWidth="1"/>
    <col min="2" max="2" width="6" style="301" customWidth="1"/>
    <col min="3" max="3" width="57.5703125" style="266" customWidth="1"/>
    <col min="4" max="4" width="4.5703125" style="267" customWidth="1"/>
    <col min="5" max="5" width="9.5703125" style="268" customWidth="1"/>
    <col min="6" max="6" width="11.5703125" style="336" customWidth="1"/>
    <col min="7" max="7" width="17.85546875" style="24" customWidth="1"/>
    <col min="8" max="8" width="23.140625" style="185" customWidth="1"/>
    <col min="9" max="9" width="11" style="301" customWidth="1"/>
    <col min="10" max="10" width="22.7109375" style="24" customWidth="1"/>
    <col min="11" max="11" width="11.5703125" style="24" customWidth="1"/>
    <col min="12" max="12" width="20" style="269" customWidth="1"/>
    <col min="13" max="13" width="18.7109375" style="1" customWidth="1"/>
    <col min="14" max="14" width="9.140625" style="301" customWidth="1"/>
    <col min="15" max="15" width="19" style="301" customWidth="1"/>
    <col min="16" max="240" width="9.140625" style="301"/>
    <col min="241" max="241" width="4.85546875" style="301" customWidth="1"/>
    <col min="242" max="242" width="6" style="301" customWidth="1"/>
    <col min="243" max="243" width="56" style="301" customWidth="1"/>
    <col min="244" max="245" width="4.5703125" style="301" customWidth="1"/>
    <col min="246" max="246" width="8.7109375" style="301" customWidth="1"/>
    <col min="247" max="247" width="12.42578125" style="301" customWidth="1"/>
    <col min="248" max="248" width="13" style="301" customWidth="1"/>
    <col min="249" max="249" width="8.140625" style="301" customWidth="1"/>
    <col min="250" max="250" width="11.85546875" style="301" customWidth="1"/>
    <col min="251" max="251" width="12.140625" style="301" customWidth="1"/>
    <col min="252" max="252" width="30.85546875" style="301" bestFit="1" customWidth="1"/>
    <col min="253" max="253" width="23.5703125" style="301" customWidth="1"/>
    <col min="254" max="259" width="9.140625" style="301" customWidth="1"/>
    <col min="260" max="260" width="6" style="301" customWidth="1"/>
    <col min="261" max="261" width="46.85546875" style="301" bestFit="1" customWidth="1"/>
    <col min="262" max="262" width="16.5703125" style="301" bestFit="1" customWidth="1"/>
    <col min="263" max="496" width="9.140625" style="301"/>
    <col min="497" max="497" width="4.85546875" style="301" customWidth="1"/>
    <col min="498" max="498" width="6" style="301" customWidth="1"/>
    <col min="499" max="499" width="56" style="301" customWidth="1"/>
    <col min="500" max="501" width="4.5703125" style="301" customWidth="1"/>
    <col min="502" max="502" width="8.7109375" style="301" customWidth="1"/>
    <col min="503" max="503" width="12.42578125" style="301" customWidth="1"/>
    <col min="504" max="504" width="13" style="301" customWidth="1"/>
    <col min="505" max="505" width="8.140625" style="301" customWidth="1"/>
    <col min="506" max="506" width="11.85546875" style="301" customWidth="1"/>
    <col min="507" max="507" width="12.140625" style="301" customWidth="1"/>
    <col min="508" max="508" width="30.85546875" style="301" bestFit="1" customWidth="1"/>
    <col min="509" max="509" width="23.5703125" style="301" customWidth="1"/>
    <col min="510" max="515" width="9.140625" style="301" customWidth="1"/>
    <col min="516" max="516" width="6" style="301" customWidth="1"/>
    <col min="517" max="517" width="46.85546875" style="301" bestFit="1" customWidth="1"/>
    <col min="518" max="518" width="16.5703125" style="301" bestFit="1" customWidth="1"/>
    <col min="519" max="752" width="9.140625" style="301"/>
    <col min="753" max="753" width="4.85546875" style="301" customWidth="1"/>
    <col min="754" max="754" width="6" style="301" customWidth="1"/>
    <col min="755" max="755" width="56" style="301" customWidth="1"/>
    <col min="756" max="757" width="4.5703125" style="301" customWidth="1"/>
    <col min="758" max="758" width="8.7109375" style="301" customWidth="1"/>
    <col min="759" max="759" width="12.42578125" style="301" customWidth="1"/>
    <col min="760" max="760" width="13" style="301" customWidth="1"/>
    <col min="761" max="761" width="8.140625" style="301" customWidth="1"/>
    <col min="762" max="762" width="11.85546875" style="301" customWidth="1"/>
    <col min="763" max="763" width="12.140625" style="301" customWidth="1"/>
    <col min="764" max="764" width="30.85546875" style="301" bestFit="1" customWidth="1"/>
    <col min="765" max="765" width="23.5703125" style="301" customWidth="1"/>
    <col min="766" max="771" width="9.140625" style="301" customWidth="1"/>
    <col min="772" max="772" width="6" style="301" customWidth="1"/>
    <col min="773" max="773" width="46.85546875" style="301" bestFit="1" customWidth="1"/>
    <col min="774" max="774" width="16.5703125" style="301" bestFit="1" customWidth="1"/>
    <col min="775" max="1008" width="9.140625" style="301"/>
    <col min="1009" max="1009" width="4.85546875" style="301" customWidth="1"/>
    <col min="1010" max="1010" width="6" style="301" customWidth="1"/>
    <col min="1011" max="1011" width="56" style="301" customWidth="1"/>
    <col min="1012" max="1013" width="4.5703125" style="301" customWidth="1"/>
    <col min="1014" max="1014" width="8.7109375" style="301" customWidth="1"/>
    <col min="1015" max="1015" width="12.42578125" style="301" customWidth="1"/>
    <col min="1016" max="1016" width="13" style="301" customWidth="1"/>
    <col min="1017" max="1017" width="8.140625" style="301" customWidth="1"/>
    <col min="1018" max="1018" width="11.85546875" style="301" customWidth="1"/>
    <col min="1019" max="1019" width="12.140625" style="301" customWidth="1"/>
    <col min="1020" max="1020" width="30.85546875" style="301" bestFit="1" customWidth="1"/>
    <col min="1021" max="1021" width="23.5703125" style="301" customWidth="1"/>
    <col min="1022" max="1027" width="9.140625" style="301" customWidth="1"/>
    <col min="1028" max="1028" width="6" style="301" customWidth="1"/>
    <col min="1029" max="1029" width="46.85546875" style="301" bestFit="1" customWidth="1"/>
    <col min="1030" max="1030" width="16.5703125" style="301" bestFit="1" customWidth="1"/>
    <col min="1031" max="1264" width="9.140625" style="301"/>
    <col min="1265" max="1265" width="4.85546875" style="301" customWidth="1"/>
    <col min="1266" max="1266" width="6" style="301" customWidth="1"/>
    <col min="1267" max="1267" width="56" style="301" customWidth="1"/>
    <col min="1268" max="1269" width="4.5703125" style="301" customWidth="1"/>
    <col min="1270" max="1270" width="8.7109375" style="301" customWidth="1"/>
    <col min="1271" max="1271" width="12.42578125" style="301" customWidth="1"/>
    <col min="1272" max="1272" width="13" style="301" customWidth="1"/>
    <col min="1273" max="1273" width="8.140625" style="301" customWidth="1"/>
    <col min="1274" max="1274" width="11.85546875" style="301" customWidth="1"/>
    <col min="1275" max="1275" width="12.140625" style="301" customWidth="1"/>
    <col min="1276" max="1276" width="30.85546875" style="301" bestFit="1" customWidth="1"/>
    <col min="1277" max="1277" width="23.5703125" style="301" customWidth="1"/>
    <col min="1278" max="1283" width="9.140625" style="301" customWidth="1"/>
    <col min="1284" max="1284" width="6" style="301" customWidth="1"/>
    <col min="1285" max="1285" width="46.85546875" style="301" bestFit="1" customWidth="1"/>
    <col min="1286" max="1286" width="16.5703125" style="301" bestFit="1" customWidth="1"/>
    <col min="1287" max="1520" width="9.140625" style="301"/>
    <col min="1521" max="1521" width="4.85546875" style="301" customWidth="1"/>
    <col min="1522" max="1522" width="6" style="301" customWidth="1"/>
    <col min="1523" max="1523" width="56" style="301" customWidth="1"/>
    <col min="1524" max="1525" width="4.5703125" style="301" customWidth="1"/>
    <col min="1526" max="1526" width="8.7109375" style="301" customWidth="1"/>
    <col min="1527" max="1527" width="12.42578125" style="301" customWidth="1"/>
    <col min="1528" max="1528" width="13" style="301" customWidth="1"/>
    <col min="1529" max="1529" width="8.140625" style="301" customWidth="1"/>
    <col min="1530" max="1530" width="11.85546875" style="301" customWidth="1"/>
    <col min="1531" max="1531" width="12.140625" style="301" customWidth="1"/>
    <col min="1532" max="1532" width="30.85546875" style="301" bestFit="1" customWidth="1"/>
    <col min="1533" max="1533" width="23.5703125" style="301" customWidth="1"/>
    <col min="1534" max="1539" width="9.140625" style="301" customWidth="1"/>
    <col min="1540" max="1540" width="6" style="301" customWidth="1"/>
    <col min="1541" max="1541" width="46.85546875" style="301" bestFit="1" customWidth="1"/>
    <col min="1542" max="1542" width="16.5703125" style="301" bestFit="1" customWidth="1"/>
    <col min="1543" max="1776" width="9.140625" style="301"/>
    <col min="1777" max="1777" width="4.85546875" style="301" customWidth="1"/>
    <col min="1778" max="1778" width="6" style="301" customWidth="1"/>
    <col min="1779" max="1779" width="56" style="301" customWidth="1"/>
    <col min="1780" max="1781" width="4.5703125" style="301" customWidth="1"/>
    <col min="1782" max="1782" width="8.7109375" style="301" customWidth="1"/>
    <col min="1783" max="1783" width="12.42578125" style="301" customWidth="1"/>
    <col min="1784" max="1784" width="13" style="301" customWidth="1"/>
    <col min="1785" max="1785" width="8.140625" style="301" customWidth="1"/>
    <col min="1786" max="1786" width="11.85546875" style="301" customWidth="1"/>
    <col min="1787" max="1787" width="12.140625" style="301" customWidth="1"/>
    <col min="1788" max="1788" width="30.85546875" style="301" bestFit="1" customWidth="1"/>
    <col min="1789" max="1789" width="23.5703125" style="301" customWidth="1"/>
    <col min="1790" max="1795" width="9.140625" style="301" customWidth="1"/>
    <col min="1796" max="1796" width="6" style="301" customWidth="1"/>
    <col min="1797" max="1797" width="46.85546875" style="301" bestFit="1" customWidth="1"/>
    <col min="1798" max="1798" width="16.5703125" style="301" bestFit="1" customWidth="1"/>
    <col min="1799" max="2032" width="9.140625" style="301"/>
    <col min="2033" max="2033" width="4.85546875" style="301" customWidth="1"/>
    <col min="2034" max="2034" width="6" style="301" customWidth="1"/>
    <col min="2035" max="2035" width="56" style="301" customWidth="1"/>
    <col min="2036" max="2037" width="4.5703125" style="301" customWidth="1"/>
    <col min="2038" max="2038" width="8.7109375" style="301" customWidth="1"/>
    <col min="2039" max="2039" width="12.42578125" style="301" customWidth="1"/>
    <col min="2040" max="2040" width="13" style="301" customWidth="1"/>
    <col min="2041" max="2041" width="8.140625" style="301" customWidth="1"/>
    <col min="2042" max="2042" width="11.85546875" style="301" customWidth="1"/>
    <col min="2043" max="2043" width="12.140625" style="301" customWidth="1"/>
    <col min="2044" max="2044" width="30.85546875" style="301" bestFit="1" customWidth="1"/>
    <col min="2045" max="2045" width="23.5703125" style="301" customWidth="1"/>
    <col min="2046" max="2051" width="9.140625" style="301" customWidth="1"/>
    <col min="2052" max="2052" width="6" style="301" customWidth="1"/>
    <col min="2053" max="2053" width="46.85546875" style="301" bestFit="1" customWidth="1"/>
    <col min="2054" max="2054" width="16.5703125" style="301" bestFit="1" customWidth="1"/>
    <col min="2055" max="2288" width="9.140625" style="301"/>
    <col min="2289" max="2289" width="4.85546875" style="301" customWidth="1"/>
    <col min="2290" max="2290" width="6" style="301" customWidth="1"/>
    <col min="2291" max="2291" width="56" style="301" customWidth="1"/>
    <col min="2292" max="2293" width="4.5703125" style="301" customWidth="1"/>
    <col min="2294" max="2294" width="8.7109375" style="301" customWidth="1"/>
    <col min="2295" max="2295" width="12.42578125" style="301" customWidth="1"/>
    <col min="2296" max="2296" width="13" style="301" customWidth="1"/>
    <col min="2297" max="2297" width="8.140625" style="301" customWidth="1"/>
    <col min="2298" max="2298" width="11.85546875" style="301" customWidth="1"/>
    <col min="2299" max="2299" width="12.140625" style="301" customWidth="1"/>
    <col min="2300" max="2300" width="30.85546875" style="301" bestFit="1" customWidth="1"/>
    <col min="2301" max="2301" width="23.5703125" style="301" customWidth="1"/>
    <col min="2302" max="2307" width="9.140625" style="301" customWidth="1"/>
    <col min="2308" max="2308" width="6" style="301" customWidth="1"/>
    <col min="2309" max="2309" width="46.85546875" style="301" bestFit="1" customWidth="1"/>
    <col min="2310" max="2310" width="16.5703125" style="301" bestFit="1" customWidth="1"/>
    <col min="2311" max="2544" width="9.140625" style="301"/>
    <col min="2545" max="2545" width="4.85546875" style="301" customWidth="1"/>
    <col min="2546" max="2546" width="6" style="301" customWidth="1"/>
    <col min="2547" max="2547" width="56" style="301" customWidth="1"/>
    <col min="2548" max="2549" width="4.5703125" style="301" customWidth="1"/>
    <col min="2550" max="2550" width="8.7109375" style="301" customWidth="1"/>
    <col min="2551" max="2551" width="12.42578125" style="301" customWidth="1"/>
    <col min="2552" max="2552" width="13" style="301" customWidth="1"/>
    <col min="2553" max="2553" width="8.140625" style="301" customWidth="1"/>
    <col min="2554" max="2554" width="11.85546875" style="301" customWidth="1"/>
    <col min="2555" max="2555" width="12.140625" style="301" customWidth="1"/>
    <col min="2556" max="2556" width="30.85546875" style="301" bestFit="1" customWidth="1"/>
    <col min="2557" max="2557" width="23.5703125" style="301" customWidth="1"/>
    <col min="2558" max="2563" width="9.140625" style="301" customWidth="1"/>
    <col min="2564" max="2564" width="6" style="301" customWidth="1"/>
    <col min="2565" max="2565" width="46.85546875" style="301" bestFit="1" customWidth="1"/>
    <col min="2566" max="2566" width="16.5703125" style="301" bestFit="1" customWidth="1"/>
    <col min="2567" max="2800" width="9.140625" style="301"/>
    <col min="2801" max="2801" width="4.85546875" style="301" customWidth="1"/>
    <col min="2802" max="2802" width="6" style="301" customWidth="1"/>
    <col min="2803" max="2803" width="56" style="301" customWidth="1"/>
    <col min="2804" max="2805" width="4.5703125" style="301" customWidth="1"/>
    <col min="2806" max="2806" width="8.7109375" style="301" customWidth="1"/>
    <col min="2807" max="2807" width="12.42578125" style="301" customWidth="1"/>
    <col min="2808" max="2808" width="13" style="301" customWidth="1"/>
    <col min="2809" max="2809" width="8.140625" style="301" customWidth="1"/>
    <col min="2810" max="2810" width="11.85546875" style="301" customWidth="1"/>
    <col min="2811" max="2811" width="12.140625" style="301" customWidth="1"/>
    <col min="2812" max="2812" width="30.85546875" style="301" bestFit="1" customWidth="1"/>
    <col min="2813" max="2813" width="23.5703125" style="301" customWidth="1"/>
    <col min="2814" max="2819" width="9.140625" style="301" customWidth="1"/>
    <col min="2820" max="2820" width="6" style="301" customWidth="1"/>
    <col min="2821" max="2821" width="46.85546875" style="301" bestFit="1" customWidth="1"/>
    <col min="2822" max="2822" width="16.5703125" style="301" bestFit="1" customWidth="1"/>
    <col min="2823" max="3056" width="9.140625" style="301"/>
    <col min="3057" max="3057" width="4.85546875" style="301" customWidth="1"/>
    <col min="3058" max="3058" width="6" style="301" customWidth="1"/>
    <col min="3059" max="3059" width="56" style="301" customWidth="1"/>
    <col min="3060" max="3061" width="4.5703125" style="301" customWidth="1"/>
    <col min="3062" max="3062" width="8.7109375" style="301" customWidth="1"/>
    <col min="3063" max="3063" width="12.42578125" style="301" customWidth="1"/>
    <col min="3064" max="3064" width="13" style="301" customWidth="1"/>
    <col min="3065" max="3065" width="8.140625" style="301" customWidth="1"/>
    <col min="3066" max="3066" width="11.85546875" style="301" customWidth="1"/>
    <col min="3067" max="3067" width="12.140625" style="301" customWidth="1"/>
    <col min="3068" max="3068" width="30.85546875" style="301" bestFit="1" customWidth="1"/>
    <col min="3069" max="3069" width="23.5703125" style="301" customWidth="1"/>
    <col min="3070" max="3075" width="9.140625" style="301" customWidth="1"/>
    <col min="3076" max="3076" width="6" style="301" customWidth="1"/>
    <col min="3077" max="3077" width="46.85546875" style="301" bestFit="1" customWidth="1"/>
    <col min="3078" max="3078" width="16.5703125" style="301" bestFit="1" customWidth="1"/>
    <col min="3079" max="3312" width="9.140625" style="301"/>
    <col min="3313" max="3313" width="4.85546875" style="301" customWidth="1"/>
    <col min="3314" max="3314" width="6" style="301" customWidth="1"/>
    <col min="3315" max="3315" width="56" style="301" customWidth="1"/>
    <col min="3316" max="3317" width="4.5703125" style="301" customWidth="1"/>
    <col min="3318" max="3318" width="8.7109375" style="301" customWidth="1"/>
    <col min="3319" max="3319" width="12.42578125" style="301" customWidth="1"/>
    <col min="3320" max="3320" width="13" style="301" customWidth="1"/>
    <col min="3321" max="3321" width="8.140625" style="301" customWidth="1"/>
    <col min="3322" max="3322" width="11.85546875" style="301" customWidth="1"/>
    <col min="3323" max="3323" width="12.140625" style="301" customWidth="1"/>
    <col min="3324" max="3324" width="30.85546875" style="301" bestFit="1" customWidth="1"/>
    <col min="3325" max="3325" width="23.5703125" style="301" customWidth="1"/>
    <col min="3326" max="3331" width="9.140625" style="301" customWidth="1"/>
    <col min="3332" max="3332" width="6" style="301" customWidth="1"/>
    <col min="3333" max="3333" width="46.85546875" style="301" bestFit="1" customWidth="1"/>
    <col min="3334" max="3334" width="16.5703125" style="301" bestFit="1" customWidth="1"/>
    <col min="3335" max="3568" width="9.140625" style="301"/>
    <col min="3569" max="3569" width="4.85546875" style="301" customWidth="1"/>
    <col min="3570" max="3570" width="6" style="301" customWidth="1"/>
    <col min="3571" max="3571" width="56" style="301" customWidth="1"/>
    <col min="3572" max="3573" width="4.5703125" style="301" customWidth="1"/>
    <col min="3574" max="3574" width="8.7109375" style="301" customWidth="1"/>
    <col min="3575" max="3575" width="12.42578125" style="301" customWidth="1"/>
    <col min="3576" max="3576" width="13" style="301" customWidth="1"/>
    <col min="3577" max="3577" width="8.140625" style="301" customWidth="1"/>
    <col min="3578" max="3578" width="11.85546875" style="301" customWidth="1"/>
    <col min="3579" max="3579" width="12.140625" style="301" customWidth="1"/>
    <col min="3580" max="3580" width="30.85546875" style="301" bestFit="1" customWidth="1"/>
    <col min="3581" max="3581" width="23.5703125" style="301" customWidth="1"/>
    <col min="3582" max="3587" width="9.140625" style="301" customWidth="1"/>
    <col min="3588" max="3588" width="6" style="301" customWidth="1"/>
    <col min="3589" max="3589" width="46.85546875" style="301" bestFit="1" customWidth="1"/>
    <col min="3590" max="3590" width="16.5703125" style="301" bestFit="1" customWidth="1"/>
    <col min="3591" max="3824" width="9.140625" style="301"/>
    <col min="3825" max="3825" width="4.85546875" style="301" customWidth="1"/>
    <col min="3826" max="3826" width="6" style="301" customWidth="1"/>
    <col min="3827" max="3827" width="56" style="301" customWidth="1"/>
    <col min="3828" max="3829" width="4.5703125" style="301" customWidth="1"/>
    <col min="3830" max="3830" width="8.7109375" style="301" customWidth="1"/>
    <col min="3831" max="3831" width="12.42578125" style="301" customWidth="1"/>
    <col min="3832" max="3832" width="13" style="301" customWidth="1"/>
    <col min="3833" max="3833" width="8.140625" style="301" customWidth="1"/>
    <col min="3834" max="3834" width="11.85546875" style="301" customWidth="1"/>
    <col min="3835" max="3835" width="12.140625" style="301" customWidth="1"/>
    <col min="3836" max="3836" width="30.85546875" style="301" bestFit="1" customWidth="1"/>
    <col min="3837" max="3837" width="23.5703125" style="301" customWidth="1"/>
    <col min="3838" max="3843" width="9.140625" style="301" customWidth="1"/>
    <col min="3844" max="3844" width="6" style="301" customWidth="1"/>
    <col min="3845" max="3845" width="46.85546875" style="301" bestFit="1" customWidth="1"/>
    <col min="3846" max="3846" width="16.5703125" style="301" bestFit="1" customWidth="1"/>
    <col min="3847" max="4080" width="9.140625" style="301"/>
    <col min="4081" max="4081" width="4.85546875" style="301" customWidth="1"/>
    <col min="4082" max="4082" width="6" style="301" customWidth="1"/>
    <col min="4083" max="4083" width="56" style="301" customWidth="1"/>
    <col min="4084" max="4085" width="4.5703125" style="301" customWidth="1"/>
    <col min="4086" max="4086" width="8.7109375" style="301" customWidth="1"/>
    <col min="4087" max="4087" width="12.42578125" style="301" customWidth="1"/>
    <col min="4088" max="4088" width="13" style="301" customWidth="1"/>
    <col min="4089" max="4089" width="8.140625" style="301" customWidth="1"/>
    <col min="4090" max="4090" width="11.85546875" style="301" customWidth="1"/>
    <col min="4091" max="4091" width="12.140625" style="301" customWidth="1"/>
    <col min="4092" max="4092" width="30.85546875" style="301" bestFit="1" customWidth="1"/>
    <col min="4093" max="4093" width="23.5703125" style="301" customWidth="1"/>
    <col min="4094" max="4099" width="9.140625" style="301" customWidth="1"/>
    <col min="4100" max="4100" width="6" style="301" customWidth="1"/>
    <col min="4101" max="4101" width="46.85546875" style="301" bestFit="1" customWidth="1"/>
    <col min="4102" max="4102" width="16.5703125" style="301" bestFit="1" customWidth="1"/>
    <col min="4103" max="4336" width="9.140625" style="301"/>
    <col min="4337" max="4337" width="4.85546875" style="301" customWidth="1"/>
    <col min="4338" max="4338" width="6" style="301" customWidth="1"/>
    <col min="4339" max="4339" width="56" style="301" customWidth="1"/>
    <col min="4340" max="4341" width="4.5703125" style="301" customWidth="1"/>
    <col min="4342" max="4342" width="8.7109375" style="301" customWidth="1"/>
    <col min="4343" max="4343" width="12.42578125" style="301" customWidth="1"/>
    <col min="4344" max="4344" width="13" style="301" customWidth="1"/>
    <col min="4345" max="4345" width="8.140625" style="301" customWidth="1"/>
    <col min="4346" max="4346" width="11.85546875" style="301" customWidth="1"/>
    <col min="4347" max="4347" width="12.140625" style="301" customWidth="1"/>
    <col min="4348" max="4348" width="30.85546875" style="301" bestFit="1" customWidth="1"/>
    <col min="4349" max="4349" width="23.5703125" style="301" customWidth="1"/>
    <col min="4350" max="4355" width="9.140625" style="301" customWidth="1"/>
    <col min="4356" max="4356" width="6" style="301" customWidth="1"/>
    <col min="4357" max="4357" width="46.85546875" style="301" bestFit="1" customWidth="1"/>
    <col min="4358" max="4358" width="16.5703125" style="301" bestFit="1" customWidth="1"/>
    <col min="4359" max="4592" width="9.140625" style="301"/>
    <col min="4593" max="4593" width="4.85546875" style="301" customWidth="1"/>
    <col min="4594" max="4594" width="6" style="301" customWidth="1"/>
    <col min="4595" max="4595" width="56" style="301" customWidth="1"/>
    <col min="4596" max="4597" width="4.5703125" style="301" customWidth="1"/>
    <col min="4598" max="4598" width="8.7109375" style="301" customWidth="1"/>
    <col min="4599" max="4599" width="12.42578125" style="301" customWidth="1"/>
    <col min="4600" max="4600" width="13" style="301" customWidth="1"/>
    <col min="4601" max="4601" width="8.140625" style="301" customWidth="1"/>
    <col min="4602" max="4602" width="11.85546875" style="301" customWidth="1"/>
    <col min="4603" max="4603" width="12.140625" style="301" customWidth="1"/>
    <col min="4604" max="4604" width="30.85546875" style="301" bestFit="1" customWidth="1"/>
    <col min="4605" max="4605" width="23.5703125" style="301" customWidth="1"/>
    <col min="4606" max="4611" width="9.140625" style="301" customWidth="1"/>
    <col min="4612" max="4612" width="6" style="301" customWidth="1"/>
    <col min="4613" max="4613" width="46.85546875" style="301" bestFit="1" customWidth="1"/>
    <col min="4614" max="4614" width="16.5703125" style="301" bestFit="1" customWidth="1"/>
    <col min="4615" max="4848" width="9.140625" style="301"/>
    <col min="4849" max="4849" width="4.85546875" style="301" customWidth="1"/>
    <col min="4850" max="4850" width="6" style="301" customWidth="1"/>
    <col min="4851" max="4851" width="56" style="301" customWidth="1"/>
    <col min="4852" max="4853" width="4.5703125" style="301" customWidth="1"/>
    <col min="4854" max="4854" width="8.7109375" style="301" customWidth="1"/>
    <col min="4855" max="4855" width="12.42578125" style="301" customWidth="1"/>
    <col min="4856" max="4856" width="13" style="301" customWidth="1"/>
    <col min="4857" max="4857" width="8.140625" style="301" customWidth="1"/>
    <col min="4858" max="4858" width="11.85546875" style="301" customWidth="1"/>
    <col min="4859" max="4859" width="12.140625" style="301" customWidth="1"/>
    <col min="4860" max="4860" width="30.85546875" style="301" bestFit="1" customWidth="1"/>
    <col min="4861" max="4861" width="23.5703125" style="301" customWidth="1"/>
    <col min="4862" max="4867" width="9.140625" style="301" customWidth="1"/>
    <col min="4868" max="4868" width="6" style="301" customWidth="1"/>
    <col min="4869" max="4869" width="46.85546875" style="301" bestFit="1" customWidth="1"/>
    <col min="4870" max="4870" width="16.5703125" style="301" bestFit="1" customWidth="1"/>
    <col min="4871" max="5104" width="9.140625" style="301"/>
    <col min="5105" max="5105" width="4.85546875" style="301" customWidth="1"/>
    <col min="5106" max="5106" width="6" style="301" customWidth="1"/>
    <col min="5107" max="5107" width="56" style="301" customWidth="1"/>
    <col min="5108" max="5109" width="4.5703125" style="301" customWidth="1"/>
    <col min="5110" max="5110" width="8.7109375" style="301" customWidth="1"/>
    <col min="5111" max="5111" width="12.42578125" style="301" customWidth="1"/>
    <col min="5112" max="5112" width="13" style="301" customWidth="1"/>
    <col min="5113" max="5113" width="8.140625" style="301" customWidth="1"/>
    <col min="5114" max="5114" width="11.85546875" style="301" customWidth="1"/>
    <col min="5115" max="5115" width="12.140625" style="301" customWidth="1"/>
    <col min="5116" max="5116" width="30.85546875" style="301" bestFit="1" customWidth="1"/>
    <col min="5117" max="5117" width="23.5703125" style="301" customWidth="1"/>
    <col min="5118" max="5123" width="9.140625" style="301" customWidth="1"/>
    <col min="5124" max="5124" width="6" style="301" customWidth="1"/>
    <col min="5125" max="5125" width="46.85546875" style="301" bestFit="1" customWidth="1"/>
    <col min="5126" max="5126" width="16.5703125" style="301" bestFit="1" customWidth="1"/>
    <col min="5127" max="5360" width="9.140625" style="301"/>
    <col min="5361" max="5361" width="4.85546875" style="301" customWidth="1"/>
    <col min="5362" max="5362" width="6" style="301" customWidth="1"/>
    <col min="5363" max="5363" width="56" style="301" customWidth="1"/>
    <col min="5364" max="5365" width="4.5703125" style="301" customWidth="1"/>
    <col min="5366" max="5366" width="8.7109375" style="301" customWidth="1"/>
    <col min="5367" max="5367" width="12.42578125" style="301" customWidth="1"/>
    <col min="5368" max="5368" width="13" style="301" customWidth="1"/>
    <col min="5369" max="5369" width="8.140625" style="301" customWidth="1"/>
    <col min="5370" max="5370" width="11.85546875" style="301" customWidth="1"/>
    <col min="5371" max="5371" width="12.140625" style="301" customWidth="1"/>
    <col min="5372" max="5372" width="30.85546875" style="301" bestFit="1" customWidth="1"/>
    <col min="5373" max="5373" width="23.5703125" style="301" customWidth="1"/>
    <col min="5374" max="5379" width="9.140625" style="301" customWidth="1"/>
    <col min="5380" max="5380" width="6" style="301" customWidth="1"/>
    <col min="5381" max="5381" width="46.85546875" style="301" bestFit="1" customWidth="1"/>
    <col min="5382" max="5382" width="16.5703125" style="301" bestFit="1" customWidth="1"/>
    <col min="5383" max="5616" width="9.140625" style="301"/>
    <col min="5617" max="5617" width="4.85546875" style="301" customWidth="1"/>
    <col min="5618" max="5618" width="6" style="301" customWidth="1"/>
    <col min="5619" max="5619" width="56" style="301" customWidth="1"/>
    <col min="5620" max="5621" width="4.5703125" style="301" customWidth="1"/>
    <col min="5622" max="5622" width="8.7109375" style="301" customWidth="1"/>
    <col min="5623" max="5623" width="12.42578125" style="301" customWidth="1"/>
    <col min="5624" max="5624" width="13" style="301" customWidth="1"/>
    <col min="5625" max="5625" width="8.140625" style="301" customWidth="1"/>
    <col min="5626" max="5626" width="11.85546875" style="301" customWidth="1"/>
    <col min="5627" max="5627" width="12.140625" style="301" customWidth="1"/>
    <col min="5628" max="5628" width="30.85546875" style="301" bestFit="1" customWidth="1"/>
    <col min="5629" max="5629" width="23.5703125" style="301" customWidth="1"/>
    <col min="5630" max="5635" width="9.140625" style="301" customWidth="1"/>
    <col min="5636" max="5636" width="6" style="301" customWidth="1"/>
    <col min="5637" max="5637" width="46.85546875" style="301" bestFit="1" customWidth="1"/>
    <col min="5638" max="5638" width="16.5703125" style="301" bestFit="1" customWidth="1"/>
    <col min="5639" max="5872" width="9.140625" style="301"/>
    <col min="5873" max="5873" width="4.85546875" style="301" customWidth="1"/>
    <col min="5874" max="5874" width="6" style="301" customWidth="1"/>
    <col min="5875" max="5875" width="56" style="301" customWidth="1"/>
    <col min="5876" max="5877" width="4.5703125" style="301" customWidth="1"/>
    <col min="5878" max="5878" width="8.7109375" style="301" customWidth="1"/>
    <col min="5879" max="5879" width="12.42578125" style="301" customWidth="1"/>
    <col min="5880" max="5880" width="13" style="301" customWidth="1"/>
    <col min="5881" max="5881" width="8.140625" style="301" customWidth="1"/>
    <col min="5882" max="5882" width="11.85546875" style="301" customWidth="1"/>
    <col min="5883" max="5883" width="12.140625" style="301" customWidth="1"/>
    <col min="5884" max="5884" width="30.85546875" style="301" bestFit="1" customWidth="1"/>
    <col min="5885" max="5885" width="23.5703125" style="301" customWidth="1"/>
    <col min="5886" max="5891" width="9.140625" style="301" customWidth="1"/>
    <col min="5892" max="5892" width="6" style="301" customWidth="1"/>
    <col min="5893" max="5893" width="46.85546875" style="301" bestFit="1" customWidth="1"/>
    <col min="5894" max="5894" width="16.5703125" style="301" bestFit="1" customWidth="1"/>
    <col min="5895" max="6128" width="9.140625" style="301"/>
    <col min="6129" max="6129" width="4.85546875" style="301" customWidth="1"/>
    <col min="6130" max="6130" width="6" style="301" customWidth="1"/>
    <col min="6131" max="6131" width="56" style="301" customWidth="1"/>
    <col min="6132" max="6133" width="4.5703125" style="301" customWidth="1"/>
    <col min="6134" max="6134" width="8.7109375" style="301" customWidth="1"/>
    <col min="6135" max="6135" width="12.42578125" style="301" customWidth="1"/>
    <col min="6136" max="6136" width="13" style="301" customWidth="1"/>
    <col min="6137" max="6137" width="8.140625" style="301" customWidth="1"/>
    <col min="6138" max="6138" width="11.85546875" style="301" customWidth="1"/>
    <col min="6139" max="6139" width="12.140625" style="301" customWidth="1"/>
    <col min="6140" max="6140" width="30.85546875" style="301" bestFit="1" customWidth="1"/>
    <col min="6141" max="6141" width="23.5703125" style="301" customWidth="1"/>
    <col min="6142" max="6147" width="9.140625" style="301" customWidth="1"/>
    <col min="6148" max="6148" width="6" style="301" customWidth="1"/>
    <col min="6149" max="6149" width="46.85546875" style="301" bestFit="1" customWidth="1"/>
    <col min="6150" max="6150" width="16.5703125" style="301" bestFit="1" customWidth="1"/>
    <col min="6151" max="6384" width="9.140625" style="301"/>
    <col min="6385" max="6385" width="4.85546875" style="301" customWidth="1"/>
    <col min="6386" max="6386" width="6" style="301" customWidth="1"/>
    <col min="6387" max="6387" width="56" style="301" customWidth="1"/>
    <col min="6388" max="6389" width="4.5703125" style="301" customWidth="1"/>
    <col min="6390" max="6390" width="8.7109375" style="301" customWidth="1"/>
    <col min="6391" max="6391" width="12.42578125" style="301" customWidth="1"/>
    <col min="6392" max="6392" width="13" style="301" customWidth="1"/>
    <col min="6393" max="6393" width="8.140625" style="301" customWidth="1"/>
    <col min="6394" max="6394" width="11.85546875" style="301" customWidth="1"/>
    <col min="6395" max="6395" width="12.140625" style="301" customWidth="1"/>
    <col min="6396" max="6396" width="30.85546875" style="301" bestFit="1" customWidth="1"/>
    <col min="6397" max="6397" width="23.5703125" style="301" customWidth="1"/>
    <col min="6398" max="6403" width="9.140625" style="301" customWidth="1"/>
    <col min="6404" max="6404" width="6" style="301" customWidth="1"/>
    <col min="6405" max="6405" width="46.85546875" style="301" bestFit="1" customWidth="1"/>
    <col min="6406" max="6406" width="16.5703125" style="301" bestFit="1" customWidth="1"/>
    <col min="6407" max="6640" width="9.140625" style="301"/>
    <col min="6641" max="6641" width="4.85546875" style="301" customWidth="1"/>
    <col min="6642" max="6642" width="6" style="301" customWidth="1"/>
    <col min="6643" max="6643" width="56" style="301" customWidth="1"/>
    <col min="6644" max="6645" width="4.5703125" style="301" customWidth="1"/>
    <col min="6646" max="6646" width="8.7109375" style="301" customWidth="1"/>
    <col min="6647" max="6647" width="12.42578125" style="301" customWidth="1"/>
    <col min="6648" max="6648" width="13" style="301" customWidth="1"/>
    <col min="6649" max="6649" width="8.140625" style="301" customWidth="1"/>
    <col min="6650" max="6650" width="11.85546875" style="301" customWidth="1"/>
    <col min="6651" max="6651" width="12.140625" style="301" customWidth="1"/>
    <col min="6652" max="6652" width="30.85546875" style="301" bestFit="1" customWidth="1"/>
    <col min="6653" max="6653" width="23.5703125" style="301" customWidth="1"/>
    <col min="6654" max="6659" width="9.140625" style="301" customWidth="1"/>
    <col min="6660" max="6660" width="6" style="301" customWidth="1"/>
    <col min="6661" max="6661" width="46.85546875" style="301" bestFit="1" customWidth="1"/>
    <col min="6662" max="6662" width="16.5703125" style="301" bestFit="1" customWidth="1"/>
    <col min="6663" max="6896" width="9.140625" style="301"/>
    <col min="6897" max="6897" width="4.85546875" style="301" customWidth="1"/>
    <col min="6898" max="6898" width="6" style="301" customWidth="1"/>
    <col min="6899" max="6899" width="56" style="301" customWidth="1"/>
    <col min="6900" max="6901" width="4.5703125" style="301" customWidth="1"/>
    <col min="6902" max="6902" width="8.7109375" style="301" customWidth="1"/>
    <col min="6903" max="6903" width="12.42578125" style="301" customWidth="1"/>
    <col min="6904" max="6904" width="13" style="301" customWidth="1"/>
    <col min="6905" max="6905" width="8.140625" style="301" customWidth="1"/>
    <col min="6906" max="6906" width="11.85546875" style="301" customWidth="1"/>
    <col min="6907" max="6907" width="12.140625" style="301" customWidth="1"/>
    <col min="6908" max="6908" width="30.85546875" style="301" bestFit="1" customWidth="1"/>
    <col min="6909" max="6909" width="23.5703125" style="301" customWidth="1"/>
    <col min="6910" max="6915" width="9.140625" style="301" customWidth="1"/>
    <col min="6916" max="6916" width="6" style="301" customWidth="1"/>
    <col min="6917" max="6917" width="46.85546875" style="301" bestFit="1" customWidth="1"/>
    <col min="6918" max="6918" width="16.5703125" style="301" bestFit="1" customWidth="1"/>
    <col min="6919" max="7152" width="9.140625" style="301"/>
    <col min="7153" max="7153" width="4.85546875" style="301" customWidth="1"/>
    <col min="7154" max="7154" width="6" style="301" customWidth="1"/>
    <col min="7155" max="7155" width="56" style="301" customWidth="1"/>
    <col min="7156" max="7157" width="4.5703125" style="301" customWidth="1"/>
    <col min="7158" max="7158" width="8.7109375" style="301" customWidth="1"/>
    <col min="7159" max="7159" width="12.42578125" style="301" customWidth="1"/>
    <col min="7160" max="7160" width="13" style="301" customWidth="1"/>
    <col min="7161" max="7161" width="8.140625" style="301" customWidth="1"/>
    <col min="7162" max="7162" width="11.85546875" style="301" customWidth="1"/>
    <col min="7163" max="7163" width="12.140625" style="301" customWidth="1"/>
    <col min="7164" max="7164" width="30.85546875" style="301" bestFit="1" customWidth="1"/>
    <col min="7165" max="7165" width="23.5703125" style="301" customWidth="1"/>
    <col min="7166" max="7171" width="9.140625" style="301" customWidth="1"/>
    <col min="7172" max="7172" width="6" style="301" customWidth="1"/>
    <col min="7173" max="7173" width="46.85546875" style="301" bestFit="1" customWidth="1"/>
    <col min="7174" max="7174" width="16.5703125" style="301" bestFit="1" customWidth="1"/>
    <col min="7175" max="7408" width="9.140625" style="301"/>
    <col min="7409" max="7409" width="4.85546875" style="301" customWidth="1"/>
    <col min="7410" max="7410" width="6" style="301" customWidth="1"/>
    <col min="7411" max="7411" width="56" style="301" customWidth="1"/>
    <col min="7412" max="7413" width="4.5703125" style="301" customWidth="1"/>
    <col min="7414" max="7414" width="8.7109375" style="301" customWidth="1"/>
    <col min="7415" max="7415" width="12.42578125" style="301" customWidth="1"/>
    <col min="7416" max="7416" width="13" style="301" customWidth="1"/>
    <col min="7417" max="7417" width="8.140625" style="301" customWidth="1"/>
    <col min="7418" max="7418" width="11.85546875" style="301" customWidth="1"/>
    <col min="7419" max="7419" width="12.140625" style="301" customWidth="1"/>
    <col min="7420" max="7420" width="30.85546875" style="301" bestFit="1" customWidth="1"/>
    <col min="7421" max="7421" width="23.5703125" style="301" customWidth="1"/>
    <col min="7422" max="7427" width="9.140625" style="301" customWidth="1"/>
    <col min="7428" max="7428" width="6" style="301" customWidth="1"/>
    <col min="7429" max="7429" width="46.85546875" style="301" bestFit="1" customWidth="1"/>
    <col min="7430" max="7430" width="16.5703125" style="301" bestFit="1" customWidth="1"/>
    <col min="7431" max="7664" width="9.140625" style="301"/>
    <col min="7665" max="7665" width="4.85546875" style="301" customWidth="1"/>
    <col min="7666" max="7666" width="6" style="301" customWidth="1"/>
    <col min="7667" max="7667" width="56" style="301" customWidth="1"/>
    <col min="7668" max="7669" width="4.5703125" style="301" customWidth="1"/>
    <col min="7670" max="7670" width="8.7109375" style="301" customWidth="1"/>
    <col min="7671" max="7671" width="12.42578125" style="301" customWidth="1"/>
    <col min="7672" max="7672" width="13" style="301" customWidth="1"/>
    <col min="7673" max="7673" width="8.140625" style="301" customWidth="1"/>
    <col min="7674" max="7674" width="11.85546875" style="301" customWidth="1"/>
    <col min="7675" max="7675" width="12.140625" style="301" customWidth="1"/>
    <col min="7676" max="7676" width="30.85546875" style="301" bestFit="1" customWidth="1"/>
    <col min="7677" max="7677" width="23.5703125" style="301" customWidth="1"/>
    <col min="7678" max="7683" width="9.140625" style="301" customWidth="1"/>
    <col min="7684" max="7684" width="6" style="301" customWidth="1"/>
    <col min="7685" max="7685" width="46.85546875" style="301" bestFit="1" customWidth="1"/>
    <col min="7686" max="7686" width="16.5703125" style="301" bestFit="1" customWidth="1"/>
    <col min="7687" max="7920" width="9.140625" style="301"/>
    <col min="7921" max="7921" width="4.85546875" style="301" customWidth="1"/>
    <col min="7922" max="7922" width="6" style="301" customWidth="1"/>
    <col min="7923" max="7923" width="56" style="301" customWidth="1"/>
    <col min="7924" max="7925" width="4.5703125" style="301" customWidth="1"/>
    <col min="7926" max="7926" width="8.7109375" style="301" customWidth="1"/>
    <col min="7927" max="7927" width="12.42578125" style="301" customWidth="1"/>
    <col min="7928" max="7928" width="13" style="301" customWidth="1"/>
    <col min="7929" max="7929" width="8.140625" style="301" customWidth="1"/>
    <col min="7930" max="7930" width="11.85546875" style="301" customWidth="1"/>
    <col min="7931" max="7931" width="12.140625" style="301" customWidth="1"/>
    <col min="7932" max="7932" width="30.85546875" style="301" bestFit="1" customWidth="1"/>
    <col min="7933" max="7933" width="23.5703125" style="301" customWidth="1"/>
    <col min="7934" max="7939" width="9.140625" style="301" customWidth="1"/>
    <col min="7940" max="7940" width="6" style="301" customWidth="1"/>
    <col min="7941" max="7941" width="46.85546875" style="301" bestFit="1" customWidth="1"/>
    <col min="7942" max="7942" width="16.5703125" style="301" bestFit="1" customWidth="1"/>
    <col min="7943" max="8176" width="9.140625" style="301"/>
    <col min="8177" max="8177" width="4.85546875" style="301" customWidth="1"/>
    <col min="8178" max="8178" width="6" style="301" customWidth="1"/>
    <col min="8179" max="8179" width="56" style="301" customWidth="1"/>
    <col min="8180" max="8181" width="4.5703125" style="301" customWidth="1"/>
    <col min="8182" max="8182" width="8.7109375" style="301" customWidth="1"/>
    <col min="8183" max="8183" width="12.42578125" style="301" customWidth="1"/>
    <col min="8184" max="8184" width="13" style="301" customWidth="1"/>
    <col min="8185" max="8185" width="8.140625" style="301" customWidth="1"/>
    <col min="8186" max="8186" width="11.85546875" style="301" customWidth="1"/>
    <col min="8187" max="8187" width="12.140625" style="301" customWidth="1"/>
    <col min="8188" max="8188" width="30.85546875" style="301" bestFit="1" customWidth="1"/>
    <col min="8189" max="8189" width="23.5703125" style="301" customWidth="1"/>
    <col min="8190" max="8195" width="9.140625" style="301" customWidth="1"/>
    <col min="8196" max="8196" width="6" style="301" customWidth="1"/>
    <col min="8197" max="8197" width="46.85546875" style="301" bestFit="1" customWidth="1"/>
    <col min="8198" max="8198" width="16.5703125" style="301" bestFit="1" customWidth="1"/>
    <col min="8199" max="8432" width="9.140625" style="301"/>
    <col min="8433" max="8433" width="4.85546875" style="301" customWidth="1"/>
    <col min="8434" max="8434" width="6" style="301" customWidth="1"/>
    <col min="8435" max="8435" width="56" style="301" customWidth="1"/>
    <col min="8436" max="8437" width="4.5703125" style="301" customWidth="1"/>
    <col min="8438" max="8438" width="8.7109375" style="301" customWidth="1"/>
    <col min="8439" max="8439" width="12.42578125" style="301" customWidth="1"/>
    <col min="8440" max="8440" width="13" style="301" customWidth="1"/>
    <col min="8441" max="8441" width="8.140625" style="301" customWidth="1"/>
    <col min="8442" max="8442" width="11.85546875" style="301" customWidth="1"/>
    <col min="8443" max="8443" width="12.140625" style="301" customWidth="1"/>
    <col min="8444" max="8444" width="30.85546875" style="301" bestFit="1" customWidth="1"/>
    <col min="8445" max="8445" width="23.5703125" style="301" customWidth="1"/>
    <col min="8446" max="8451" width="9.140625" style="301" customWidth="1"/>
    <col min="8452" max="8452" width="6" style="301" customWidth="1"/>
    <col min="8453" max="8453" width="46.85546875" style="301" bestFit="1" customWidth="1"/>
    <col min="8454" max="8454" width="16.5703125" style="301" bestFit="1" customWidth="1"/>
    <col min="8455" max="8688" width="9.140625" style="301"/>
    <col min="8689" max="8689" width="4.85546875" style="301" customWidth="1"/>
    <col min="8690" max="8690" width="6" style="301" customWidth="1"/>
    <col min="8691" max="8691" width="56" style="301" customWidth="1"/>
    <col min="8692" max="8693" width="4.5703125" style="301" customWidth="1"/>
    <col min="8694" max="8694" width="8.7109375" style="301" customWidth="1"/>
    <col min="8695" max="8695" width="12.42578125" style="301" customWidth="1"/>
    <col min="8696" max="8696" width="13" style="301" customWidth="1"/>
    <col min="8697" max="8697" width="8.140625" style="301" customWidth="1"/>
    <col min="8698" max="8698" width="11.85546875" style="301" customWidth="1"/>
    <col min="8699" max="8699" width="12.140625" style="301" customWidth="1"/>
    <col min="8700" max="8700" width="30.85546875" style="301" bestFit="1" customWidth="1"/>
    <col min="8701" max="8701" width="23.5703125" style="301" customWidth="1"/>
    <col min="8702" max="8707" width="9.140625" style="301" customWidth="1"/>
    <col min="8708" max="8708" width="6" style="301" customWidth="1"/>
    <col min="8709" max="8709" width="46.85546875" style="301" bestFit="1" customWidth="1"/>
    <col min="8710" max="8710" width="16.5703125" style="301" bestFit="1" customWidth="1"/>
    <col min="8711" max="8944" width="9.140625" style="301"/>
    <col min="8945" max="8945" width="4.85546875" style="301" customWidth="1"/>
    <col min="8946" max="8946" width="6" style="301" customWidth="1"/>
    <col min="8947" max="8947" width="56" style="301" customWidth="1"/>
    <col min="8948" max="8949" width="4.5703125" style="301" customWidth="1"/>
    <col min="8950" max="8950" width="8.7109375" style="301" customWidth="1"/>
    <col min="8951" max="8951" width="12.42578125" style="301" customWidth="1"/>
    <col min="8952" max="8952" width="13" style="301" customWidth="1"/>
    <col min="8953" max="8953" width="8.140625" style="301" customWidth="1"/>
    <col min="8954" max="8954" width="11.85546875" style="301" customWidth="1"/>
    <col min="8955" max="8955" width="12.140625" style="301" customWidth="1"/>
    <col min="8956" max="8956" width="30.85546875" style="301" bestFit="1" customWidth="1"/>
    <col min="8957" max="8957" width="23.5703125" style="301" customWidth="1"/>
    <col min="8958" max="8963" width="9.140625" style="301" customWidth="1"/>
    <col min="8964" max="8964" width="6" style="301" customWidth="1"/>
    <col min="8965" max="8965" width="46.85546875" style="301" bestFit="1" customWidth="1"/>
    <col min="8966" max="8966" width="16.5703125" style="301" bestFit="1" customWidth="1"/>
    <col min="8967" max="9200" width="9.140625" style="301"/>
    <col min="9201" max="9201" width="4.85546875" style="301" customWidth="1"/>
    <col min="9202" max="9202" width="6" style="301" customWidth="1"/>
    <col min="9203" max="9203" width="56" style="301" customWidth="1"/>
    <col min="9204" max="9205" width="4.5703125" style="301" customWidth="1"/>
    <col min="9206" max="9206" width="8.7109375" style="301" customWidth="1"/>
    <col min="9207" max="9207" width="12.42578125" style="301" customWidth="1"/>
    <col min="9208" max="9208" width="13" style="301" customWidth="1"/>
    <col min="9209" max="9209" width="8.140625" style="301" customWidth="1"/>
    <col min="9210" max="9210" width="11.85546875" style="301" customWidth="1"/>
    <col min="9211" max="9211" width="12.140625" style="301" customWidth="1"/>
    <col min="9212" max="9212" width="30.85546875" style="301" bestFit="1" customWidth="1"/>
    <col min="9213" max="9213" width="23.5703125" style="301" customWidth="1"/>
    <col min="9214" max="9219" width="9.140625" style="301" customWidth="1"/>
    <col min="9220" max="9220" width="6" style="301" customWidth="1"/>
    <col min="9221" max="9221" width="46.85546875" style="301" bestFit="1" customWidth="1"/>
    <col min="9222" max="9222" width="16.5703125" style="301" bestFit="1" customWidth="1"/>
    <col min="9223" max="9456" width="9.140625" style="301"/>
    <col min="9457" max="9457" width="4.85546875" style="301" customWidth="1"/>
    <col min="9458" max="9458" width="6" style="301" customWidth="1"/>
    <col min="9459" max="9459" width="56" style="301" customWidth="1"/>
    <col min="9460" max="9461" width="4.5703125" style="301" customWidth="1"/>
    <col min="9462" max="9462" width="8.7109375" style="301" customWidth="1"/>
    <col min="9463" max="9463" width="12.42578125" style="301" customWidth="1"/>
    <col min="9464" max="9464" width="13" style="301" customWidth="1"/>
    <col min="9465" max="9465" width="8.140625" style="301" customWidth="1"/>
    <col min="9466" max="9466" width="11.85546875" style="301" customWidth="1"/>
    <col min="9467" max="9467" width="12.140625" style="301" customWidth="1"/>
    <col min="9468" max="9468" width="30.85546875" style="301" bestFit="1" customWidth="1"/>
    <col min="9469" max="9469" width="23.5703125" style="301" customWidth="1"/>
    <col min="9470" max="9475" width="9.140625" style="301" customWidth="1"/>
    <col min="9476" max="9476" width="6" style="301" customWidth="1"/>
    <col min="9477" max="9477" width="46.85546875" style="301" bestFit="1" customWidth="1"/>
    <col min="9478" max="9478" width="16.5703125" style="301" bestFit="1" customWidth="1"/>
    <col min="9479" max="9712" width="9.140625" style="301"/>
    <col min="9713" max="9713" width="4.85546875" style="301" customWidth="1"/>
    <col min="9714" max="9714" width="6" style="301" customWidth="1"/>
    <col min="9715" max="9715" width="56" style="301" customWidth="1"/>
    <col min="9716" max="9717" width="4.5703125" style="301" customWidth="1"/>
    <col min="9718" max="9718" width="8.7109375" style="301" customWidth="1"/>
    <col min="9719" max="9719" width="12.42578125" style="301" customWidth="1"/>
    <col min="9720" max="9720" width="13" style="301" customWidth="1"/>
    <col min="9721" max="9721" width="8.140625" style="301" customWidth="1"/>
    <col min="9722" max="9722" width="11.85546875" style="301" customWidth="1"/>
    <col min="9723" max="9723" width="12.140625" style="301" customWidth="1"/>
    <col min="9724" max="9724" width="30.85546875" style="301" bestFit="1" customWidth="1"/>
    <col min="9725" max="9725" width="23.5703125" style="301" customWidth="1"/>
    <col min="9726" max="9731" width="9.140625" style="301" customWidth="1"/>
    <col min="9732" max="9732" width="6" style="301" customWidth="1"/>
    <col min="9733" max="9733" width="46.85546875" style="301" bestFit="1" customWidth="1"/>
    <col min="9734" max="9734" width="16.5703125" style="301" bestFit="1" customWidth="1"/>
    <col min="9735" max="9968" width="9.140625" style="301"/>
    <col min="9969" max="9969" width="4.85546875" style="301" customWidth="1"/>
    <col min="9970" max="9970" width="6" style="301" customWidth="1"/>
    <col min="9971" max="9971" width="56" style="301" customWidth="1"/>
    <col min="9972" max="9973" width="4.5703125" style="301" customWidth="1"/>
    <col min="9974" max="9974" width="8.7109375" style="301" customWidth="1"/>
    <col min="9975" max="9975" width="12.42578125" style="301" customWidth="1"/>
    <col min="9976" max="9976" width="13" style="301" customWidth="1"/>
    <col min="9977" max="9977" width="8.140625" style="301" customWidth="1"/>
    <col min="9978" max="9978" width="11.85546875" style="301" customWidth="1"/>
    <col min="9979" max="9979" width="12.140625" style="301" customWidth="1"/>
    <col min="9980" max="9980" width="30.85546875" style="301" bestFit="1" customWidth="1"/>
    <col min="9981" max="9981" width="23.5703125" style="301" customWidth="1"/>
    <col min="9982" max="9987" width="9.140625" style="301" customWidth="1"/>
    <col min="9988" max="9988" width="6" style="301" customWidth="1"/>
    <col min="9989" max="9989" width="46.85546875" style="301" bestFit="1" customWidth="1"/>
    <col min="9990" max="9990" width="16.5703125" style="301" bestFit="1" customWidth="1"/>
    <col min="9991" max="10224" width="9.140625" style="301"/>
    <col min="10225" max="10225" width="4.85546875" style="301" customWidth="1"/>
    <col min="10226" max="10226" width="6" style="301" customWidth="1"/>
    <col min="10227" max="10227" width="56" style="301" customWidth="1"/>
    <col min="10228" max="10229" width="4.5703125" style="301" customWidth="1"/>
    <col min="10230" max="10230" width="8.7109375" style="301" customWidth="1"/>
    <col min="10231" max="10231" width="12.42578125" style="301" customWidth="1"/>
    <col min="10232" max="10232" width="13" style="301" customWidth="1"/>
    <col min="10233" max="10233" width="8.140625" style="301" customWidth="1"/>
    <col min="10234" max="10234" width="11.85546875" style="301" customWidth="1"/>
    <col min="10235" max="10235" width="12.140625" style="301" customWidth="1"/>
    <col min="10236" max="10236" width="30.85546875" style="301" bestFit="1" customWidth="1"/>
    <col min="10237" max="10237" width="23.5703125" style="301" customWidth="1"/>
    <col min="10238" max="10243" width="9.140625" style="301" customWidth="1"/>
    <col min="10244" max="10244" width="6" style="301" customWidth="1"/>
    <col min="10245" max="10245" width="46.85546875" style="301" bestFit="1" customWidth="1"/>
    <col min="10246" max="10246" width="16.5703125" style="301" bestFit="1" customWidth="1"/>
    <col min="10247" max="10480" width="9.140625" style="301"/>
    <col min="10481" max="10481" width="4.85546875" style="301" customWidth="1"/>
    <col min="10482" max="10482" width="6" style="301" customWidth="1"/>
    <col min="10483" max="10483" width="56" style="301" customWidth="1"/>
    <col min="10484" max="10485" width="4.5703125" style="301" customWidth="1"/>
    <col min="10486" max="10486" width="8.7109375" style="301" customWidth="1"/>
    <col min="10487" max="10487" width="12.42578125" style="301" customWidth="1"/>
    <col min="10488" max="10488" width="13" style="301" customWidth="1"/>
    <col min="10489" max="10489" width="8.140625" style="301" customWidth="1"/>
    <col min="10490" max="10490" width="11.85546875" style="301" customWidth="1"/>
    <col min="10491" max="10491" width="12.140625" style="301" customWidth="1"/>
    <col min="10492" max="10492" width="30.85546875" style="301" bestFit="1" customWidth="1"/>
    <col min="10493" max="10493" width="23.5703125" style="301" customWidth="1"/>
    <col min="10494" max="10499" width="9.140625" style="301" customWidth="1"/>
    <col min="10500" max="10500" width="6" style="301" customWidth="1"/>
    <col min="10501" max="10501" width="46.85546875" style="301" bestFit="1" customWidth="1"/>
    <col min="10502" max="10502" width="16.5703125" style="301" bestFit="1" customWidth="1"/>
    <col min="10503" max="10736" width="9.140625" style="301"/>
    <col min="10737" max="10737" width="4.85546875" style="301" customWidth="1"/>
    <col min="10738" max="10738" width="6" style="301" customWidth="1"/>
    <col min="10739" max="10739" width="56" style="301" customWidth="1"/>
    <col min="10740" max="10741" width="4.5703125" style="301" customWidth="1"/>
    <col min="10742" max="10742" width="8.7109375" style="301" customWidth="1"/>
    <col min="10743" max="10743" width="12.42578125" style="301" customWidth="1"/>
    <col min="10744" max="10744" width="13" style="301" customWidth="1"/>
    <col min="10745" max="10745" width="8.140625" style="301" customWidth="1"/>
    <col min="10746" max="10746" width="11.85546875" style="301" customWidth="1"/>
    <col min="10747" max="10747" width="12.140625" style="301" customWidth="1"/>
    <col min="10748" max="10748" width="30.85546875" style="301" bestFit="1" customWidth="1"/>
    <col min="10749" max="10749" width="23.5703125" style="301" customWidth="1"/>
    <col min="10750" max="10755" width="9.140625" style="301" customWidth="1"/>
    <col min="10756" max="10756" width="6" style="301" customWidth="1"/>
    <col min="10757" max="10757" width="46.85546875" style="301" bestFit="1" customWidth="1"/>
    <col min="10758" max="10758" width="16.5703125" style="301" bestFit="1" customWidth="1"/>
    <col min="10759" max="10992" width="9.140625" style="301"/>
    <col min="10993" max="10993" width="4.85546875" style="301" customWidth="1"/>
    <col min="10994" max="10994" width="6" style="301" customWidth="1"/>
    <col min="10995" max="10995" width="56" style="301" customWidth="1"/>
    <col min="10996" max="10997" width="4.5703125" style="301" customWidth="1"/>
    <col min="10998" max="10998" width="8.7109375" style="301" customWidth="1"/>
    <col min="10999" max="10999" width="12.42578125" style="301" customWidth="1"/>
    <col min="11000" max="11000" width="13" style="301" customWidth="1"/>
    <col min="11001" max="11001" width="8.140625" style="301" customWidth="1"/>
    <col min="11002" max="11002" width="11.85546875" style="301" customWidth="1"/>
    <col min="11003" max="11003" width="12.140625" style="301" customWidth="1"/>
    <col min="11004" max="11004" width="30.85546875" style="301" bestFit="1" customWidth="1"/>
    <col min="11005" max="11005" width="23.5703125" style="301" customWidth="1"/>
    <col min="11006" max="11011" width="9.140625" style="301" customWidth="1"/>
    <col min="11012" max="11012" width="6" style="301" customWidth="1"/>
    <col min="11013" max="11013" width="46.85546875" style="301" bestFit="1" customWidth="1"/>
    <col min="11014" max="11014" width="16.5703125" style="301" bestFit="1" customWidth="1"/>
    <col min="11015" max="11248" width="9.140625" style="301"/>
    <col min="11249" max="11249" width="4.85546875" style="301" customWidth="1"/>
    <col min="11250" max="11250" width="6" style="301" customWidth="1"/>
    <col min="11251" max="11251" width="56" style="301" customWidth="1"/>
    <col min="11252" max="11253" width="4.5703125" style="301" customWidth="1"/>
    <col min="11254" max="11254" width="8.7109375" style="301" customWidth="1"/>
    <col min="11255" max="11255" width="12.42578125" style="301" customWidth="1"/>
    <col min="11256" max="11256" width="13" style="301" customWidth="1"/>
    <col min="11257" max="11257" width="8.140625" style="301" customWidth="1"/>
    <col min="11258" max="11258" width="11.85546875" style="301" customWidth="1"/>
    <col min="11259" max="11259" width="12.140625" style="301" customWidth="1"/>
    <col min="11260" max="11260" width="30.85546875" style="301" bestFit="1" customWidth="1"/>
    <col min="11261" max="11261" width="23.5703125" style="301" customWidth="1"/>
    <col min="11262" max="11267" width="9.140625" style="301" customWidth="1"/>
    <col min="11268" max="11268" width="6" style="301" customWidth="1"/>
    <col min="11269" max="11269" width="46.85546875" style="301" bestFit="1" customWidth="1"/>
    <col min="11270" max="11270" width="16.5703125" style="301" bestFit="1" customWidth="1"/>
    <col min="11271" max="11504" width="9.140625" style="301"/>
    <col min="11505" max="11505" width="4.85546875" style="301" customWidth="1"/>
    <col min="11506" max="11506" width="6" style="301" customWidth="1"/>
    <col min="11507" max="11507" width="56" style="301" customWidth="1"/>
    <col min="11508" max="11509" width="4.5703125" style="301" customWidth="1"/>
    <col min="11510" max="11510" width="8.7109375" style="301" customWidth="1"/>
    <col min="11511" max="11511" width="12.42578125" style="301" customWidth="1"/>
    <col min="11512" max="11512" width="13" style="301" customWidth="1"/>
    <col min="11513" max="11513" width="8.140625" style="301" customWidth="1"/>
    <col min="11514" max="11514" width="11.85546875" style="301" customWidth="1"/>
    <col min="11515" max="11515" width="12.140625" style="301" customWidth="1"/>
    <col min="11516" max="11516" width="30.85546875" style="301" bestFit="1" customWidth="1"/>
    <col min="11517" max="11517" width="23.5703125" style="301" customWidth="1"/>
    <col min="11518" max="11523" width="9.140625" style="301" customWidth="1"/>
    <col min="11524" max="11524" width="6" style="301" customWidth="1"/>
    <col min="11525" max="11525" width="46.85546875" style="301" bestFit="1" customWidth="1"/>
    <col min="11526" max="11526" width="16.5703125" style="301" bestFit="1" customWidth="1"/>
    <col min="11527" max="11760" width="9.140625" style="301"/>
    <col min="11761" max="11761" width="4.85546875" style="301" customWidth="1"/>
    <col min="11762" max="11762" width="6" style="301" customWidth="1"/>
    <col min="11763" max="11763" width="56" style="301" customWidth="1"/>
    <col min="11764" max="11765" width="4.5703125" style="301" customWidth="1"/>
    <col min="11766" max="11766" width="8.7109375" style="301" customWidth="1"/>
    <col min="11767" max="11767" width="12.42578125" style="301" customWidth="1"/>
    <col min="11768" max="11768" width="13" style="301" customWidth="1"/>
    <col min="11769" max="11769" width="8.140625" style="301" customWidth="1"/>
    <col min="11770" max="11770" width="11.85546875" style="301" customWidth="1"/>
    <col min="11771" max="11771" width="12.140625" style="301" customWidth="1"/>
    <col min="11772" max="11772" width="30.85546875" style="301" bestFit="1" customWidth="1"/>
    <col min="11773" max="11773" width="23.5703125" style="301" customWidth="1"/>
    <col min="11774" max="11779" width="9.140625" style="301" customWidth="1"/>
    <col min="11780" max="11780" width="6" style="301" customWidth="1"/>
    <col min="11781" max="11781" width="46.85546875" style="301" bestFit="1" customWidth="1"/>
    <col min="11782" max="11782" width="16.5703125" style="301" bestFit="1" customWidth="1"/>
    <col min="11783" max="12016" width="9.140625" style="301"/>
    <col min="12017" max="12017" width="4.85546875" style="301" customWidth="1"/>
    <col min="12018" max="12018" width="6" style="301" customWidth="1"/>
    <col min="12019" max="12019" width="56" style="301" customWidth="1"/>
    <col min="12020" max="12021" width="4.5703125" style="301" customWidth="1"/>
    <col min="12022" max="12022" width="8.7109375" style="301" customWidth="1"/>
    <col min="12023" max="12023" width="12.42578125" style="301" customWidth="1"/>
    <col min="12024" max="12024" width="13" style="301" customWidth="1"/>
    <col min="12025" max="12025" width="8.140625" style="301" customWidth="1"/>
    <col min="12026" max="12026" width="11.85546875" style="301" customWidth="1"/>
    <col min="12027" max="12027" width="12.140625" style="301" customWidth="1"/>
    <col min="12028" max="12028" width="30.85546875" style="301" bestFit="1" customWidth="1"/>
    <col min="12029" max="12029" width="23.5703125" style="301" customWidth="1"/>
    <col min="12030" max="12035" width="9.140625" style="301" customWidth="1"/>
    <col min="12036" max="12036" width="6" style="301" customWidth="1"/>
    <col min="12037" max="12037" width="46.85546875" style="301" bestFit="1" customWidth="1"/>
    <col min="12038" max="12038" width="16.5703125" style="301" bestFit="1" customWidth="1"/>
    <col min="12039" max="12272" width="9.140625" style="301"/>
    <col min="12273" max="12273" width="4.85546875" style="301" customWidth="1"/>
    <col min="12274" max="12274" width="6" style="301" customWidth="1"/>
    <col min="12275" max="12275" width="56" style="301" customWidth="1"/>
    <col min="12276" max="12277" width="4.5703125" style="301" customWidth="1"/>
    <col min="12278" max="12278" width="8.7109375" style="301" customWidth="1"/>
    <col min="12279" max="12279" width="12.42578125" style="301" customWidth="1"/>
    <col min="12280" max="12280" width="13" style="301" customWidth="1"/>
    <col min="12281" max="12281" width="8.140625" style="301" customWidth="1"/>
    <col min="12282" max="12282" width="11.85546875" style="301" customWidth="1"/>
    <col min="12283" max="12283" width="12.140625" style="301" customWidth="1"/>
    <col min="12284" max="12284" width="30.85546875" style="301" bestFit="1" customWidth="1"/>
    <col min="12285" max="12285" width="23.5703125" style="301" customWidth="1"/>
    <col min="12286" max="12291" width="9.140625" style="301" customWidth="1"/>
    <col min="12292" max="12292" width="6" style="301" customWidth="1"/>
    <col min="12293" max="12293" width="46.85546875" style="301" bestFit="1" customWidth="1"/>
    <col min="12294" max="12294" width="16.5703125" style="301" bestFit="1" customWidth="1"/>
    <col min="12295" max="12528" width="9.140625" style="301"/>
    <col min="12529" max="12529" width="4.85546875" style="301" customWidth="1"/>
    <col min="12530" max="12530" width="6" style="301" customWidth="1"/>
    <col min="12531" max="12531" width="56" style="301" customWidth="1"/>
    <col min="12532" max="12533" width="4.5703125" style="301" customWidth="1"/>
    <col min="12534" max="12534" width="8.7109375" style="301" customWidth="1"/>
    <col min="12535" max="12535" width="12.42578125" style="301" customWidth="1"/>
    <col min="12536" max="12536" width="13" style="301" customWidth="1"/>
    <col min="12537" max="12537" width="8.140625" style="301" customWidth="1"/>
    <col min="12538" max="12538" width="11.85546875" style="301" customWidth="1"/>
    <col min="12539" max="12539" width="12.140625" style="301" customWidth="1"/>
    <col min="12540" max="12540" width="30.85546875" style="301" bestFit="1" customWidth="1"/>
    <col min="12541" max="12541" width="23.5703125" style="301" customWidth="1"/>
    <col min="12542" max="12547" width="9.140625" style="301" customWidth="1"/>
    <col min="12548" max="12548" width="6" style="301" customWidth="1"/>
    <col min="12549" max="12549" width="46.85546875" style="301" bestFit="1" customWidth="1"/>
    <col min="12550" max="12550" width="16.5703125" style="301" bestFit="1" customWidth="1"/>
    <col min="12551" max="12784" width="9.140625" style="301"/>
    <col min="12785" max="12785" width="4.85546875" style="301" customWidth="1"/>
    <col min="12786" max="12786" width="6" style="301" customWidth="1"/>
    <col min="12787" max="12787" width="56" style="301" customWidth="1"/>
    <col min="12788" max="12789" width="4.5703125" style="301" customWidth="1"/>
    <col min="12790" max="12790" width="8.7109375" style="301" customWidth="1"/>
    <col min="12791" max="12791" width="12.42578125" style="301" customWidth="1"/>
    <col min="12792" max="12792" width="13" style="301" customWidth="1"/>
    <col min="12793" max="12793" width="8.140625" style="301" customWidth="1"/>
    <col min="12794" max="12794" width="11.85546875" style="301" customWidth="1"/>
    <col min="12795" max="12795" width="12.140625" style="301" customWidth="1"/>
    <col min="12796" max="12796" width="30.85546875" style="301" bestFit="1" customWidth="1"/>
    <col min="12797" max="12797" width="23.5703125" style="301" customWidth="1"/>
    <col min="12798" max="12803" width="9.140625" style="301" customWidth="1"/>
    <col min="12804" max="12804" width="6" style="301" customWidth="1"/>
    <col min="12805" max="12805" width="46.85546875" style="301" bestFit="1" customWidth="1"/>
    <col min="12806" max="12806" width="16.5703125" style="301" bestFit="1" customWidth="1"/>
    <col min="12807" max="13040" width="9.140625" style="301"/>
    <col min="13041" max="13041" width="4.85546875" style="301" customWidth="1"/>
    <col min="13042" max="13042" width="6" style="301" customWidth="1"/>
    <col min="13043" max="13043" width="56" style="301" customWidth="1"/>
    <col min="13044" max="13045" width="4.5703125" style="301" customWidth="1"/>
    <col min="13046" max="13046" width="8.7109375" style="301" customWidth="1"/>
    <col min="13047" max="13047" width="12.42578125" style="301" customWidth="1"/>
    <col min="13048" max="13048" width="13" style="301" customWidth="1"/>
    <col min="13049" max="13049" width="8.140625" style="301" customWidth="1"/>
    <col min="13050" max="13050" width="11.85546875" style="301" customWidth="1"/>
    <col min="13051" max="13051" width="12.140625" style="301" customWidth="1"/>
    <col min="13052" max="13052" width="30.85546875" style="301" bestFit="1" customWidth="1"/>
    <col min="13053" max="13053" width="23.5703125" style="301" customWidth="1"/>
    <col min="13054" max="13059" width="9.140625" style="301" customWidth="1"/>
    <col min="13060" max="13060" width="6" style="301" customWidth="1"/>
    <col min="13061" max="13061" width="46.85546875" style="301" bestFit="1" customWidth="1"/>
    <col min="13062" max="13062" width="16.5703125" style="301" bestFit="1" customWidth="1"/>
    <col min="13063" max="13296" width="9.140625" style="301"/>
    <col min="13297" max="13297" width="4.85546875" style="301" customWidth="1"/>
    <col min="13298" max="13298" width="6" style="301" customWidth="1"/>
    <col min="13299" max="13299" width="56" style="301" customWidth="1"/>
    <col min="13300" max="13301" width="4.5703125" style="301" customWidth="1"/>
    <col min="13302" max="13302" width="8.7109375" style="301" customWidth="1"/>
    <col min="13303" max="13303" width="12.42578125" style="301" customWidth="1"/>
    <col min="13304" max="13304" width="13" style="301" customWidth="1"/>
    <col min="13305" max="13305" width="8.140625" style="301" customWidth="1"/>
    <col min="13306" max="13306" width="11.85546875" style="301" customWidth="1"/>
    <col min="13307" max="13307" width="12.140625" style="301" customWidth="1"/>
    <col min="13308" max="13308" width="30.85546875" style="301" bestFit="1" customWidth="1"/>
    <col min="13309" max="13309" width="23.5703125" style="301" customWidth="1"/>
    <col min="13310" max="13315" width="9.140625" style="301" customWidth="1"/>
    <col min="13316" max="13316" width="6" style="301" customWidth="1"/>
    <col min="13317" max="13317" width="46.85546875" style="301" bestFit="1" customWidth="1"/>
    <col min="13318" max="13318" width="16.5703125" style="301" bestFit="1" customWidth="1"/>
    <col min="13319" max="13552" width="9.140625" style="301"/>
    <col min="13553" max="13553" width="4.85546875" style="301" customWidth="1"/>
    <col min="13554" max="13554" width="6" style="301" customWidth="1"/>
    <col min="13555" max="13555" width="56" style="301" customWidth="1"/>
    <col min="13556" max="13557" width="4.5703125" style="301" customWidth="1"/>
    <col min="13558" max="13558" width="8.7109375" style="301" customWidth="1"/>
    <col min="13559" max="13559" width="12.42578125" style="301" customWidth="1"/>
    <col min="13560" max="13560" width="13" style="301" customWidth="1"/>
    <col min="13561" max="13561" width="8.140625" style="301" customWidth="1"/>
    <col min="13562" max="13562" width="11.85546875" style="301" customWidth="1"/>
    <col min="13563" max="13563" width="12.140625" style="301" customWidth="1"/>
    <col min="13564" max="13564" width="30.85546875" style="301" bestFit="1" customWidth="1"/>
    <col min="13565" max="13565" width="23.5703125" style="301" customWidth="1"/>
    <col min="13566" max="13571" width="9.140625" style="301" customWidth="1"/>
    <col min="13572" max="13572" width="6" style="301" customWidth="1"/>
    <col min="13573" max="13573" width="46.85546875" style="301" bestFit="1" customWidth="1"/>
    <col min="13574" max="13574" width="16.5703125" style="301" bestFit="1" customWidth="1"/>
    <col min="13575" max="13808" width="9.140625" style="301"/>
    <col min="13809" max="13809" width="4.85546875" style="301" customWidth="1"/>
    <col min="13810" max="13810" width="6" style="301" customWidth="1"/>
    <col min="13811" max="13811" width="56" style="301" customWidth="1"/>
    <col min="13812" max="13813" width="4.5703125" style="301" customWidth="1"/>
    <col min="13814" max="13814" width="8.7109375" style="301" customWidth="1"/>
    <col min="13815" max="13815" width="12.42578125" style="301" customWidth="1"/>
    <col min="13816" max="13816" width="13" style="301" customWidth="1"/>
    <col min="13817" max="13817" width="8.140625" style="301" customWidth="1"/>
    <col min="13818" max="13818" width="11.85546875" style="301" customWidth="1"/>
    <col min="13819" max="13819" width="12.140625" style="301" customWidth="1"/>
    <col min="13820" max="13820" width="30.85546875" style="301" bestFit="1" customWidth="1"/>
    <col min="13821" max="13821" width="23.5703125" style="301" customWidth="1"/>
    <col min="13822" max="13827" width="9.140625" style="301" customWidth="1"/>
    <col min="13828" max="13828" width="6" style="301" customWidth="1"/>
    <col min="13829" max="13829" width="46.85546875" style="301" bestFit="1" customWidth="1"/>
    <col min="13830" max="13830" width="16.5703125" style="301" bestFit="1" customWidth="1"/>
    <col min="13831" max="14064" width="9.140625" style="301"/>
    <col min="14065" max="14065" width="4.85546875" style="301" customWidth="1"/>
    <col min="14066" max="14066" width="6" style="301" customWidth="1"/>
    <col min="14067" max="14067" width="56" style="301" customWidth="1"/>
    <col min="14068" max="14069" width="4.5703125" style="301" customWidth="1"/>
    <col min="14070" max="14070" width="8.7109375" style="301" customWidth="1"/>
    <col min="14071" max="14071" width="12.42578125" style="301" customWidth="1"/>
    <col min="14072" max="14072" width="13" style="301" customWidth="1"/>
    <col min="14073" max="14073" width="8.140625" style="301" customWidth="1"/>
    <col min="14074" max="14074" width="11.85546875" style="301" customWidth="1"/>
    <col min="14075" max="14075" width="12.140625" style="301" customWidth="1"/>
    <col min="14076" max="14076" width="30.85546875" style="301" bestFit="1" customWidth="1"/>
    <col min="14077" max="14077" width="23.5703125" style="301" customWidth="1"/>
    <col min="14078" max="14083" width="9.140625" style="301" customWidth="1"/>
    <col min="14084" max="14084" width="6" style="301" customWidth="1"/>
    <col min="14085" max="14085" width="46.85546875" style="301" bestFit="1" customWidth="1"/>
    <col min="14086" max="14086" width="16.5703125" style="301" bestFit="1" customWidth="1"/>
    <col min="14087" max="14320" width="9.140625" style="301"/>
    <col min="14321" max="14321" width="4.85546875" style="301" customWidth="1"/>
    <col min="14322" max="14322" width="6" style="301" customWidth="1"/>
    <col min="14323" max="14323" width="56" style="301" customWidth="1"/>
    <col min="14324" max="14325" width="4.5703125" style="301" customWidth="1"/>
    <col min="14326" max="14326" width="8.7109375" style="301" customWidth="1"/>
    <col min="14327" max="14327" width="12.42578125" style="301" customWidth="1"/>
    <col min="14328" max="14328" width="13" style="301" customWidth="1"/>
    <col min="14329" max="14329" width="8.140625" style="301" customWidth="1"/>
    <col min="14330" max="14330" width="11.85546875" style="301" customWidth="1"/>
    <col min="14331" max="14331" width="12.140625" style="301" customWidth="1"/>
    <col min="14332" max="14332" width="30.85546875" style="301" bestFit="1" customWidth="1"/>
    <col min="14333" max="14333" width="23.5703125" style="301" customWidth="1"/>
    <col min="14334" max="14339" width="9.140625" style="301" customWidth="1"/>
    <col min="14340" max="14340" width="6" style="301" customWidth="1"/>
    <col min="14341" max="14341" width="46.85546875" style="301" bestFit="1" customWidth="1"/>
    <col min="14342" max="14342" width="16.5703125" style="301" bestFit="1" customWidth="1"/>
    <col min="14343" max="14576" width="9.140625" style="301"/>
    <col min="14577" max="14577" width="4.85546875" style="301" customWidth="1"/>
    <col min="14578" max="14578" width="6" style="301" customWidth="1"/>
    <col min="14579" max="14579" width="56" style="301" customWidth="1"/>
    <col min="14580" max="14581" width="4.5703125" style="301" customWidth="1"/>
    <col min="14582" max="14582" width="8.7109375" style="301" customWidth="1"/>
    <col min="14583" max="14583" width="12.42578125" style="301" customWidth="1"/>
    <col min="14584" max="14584" width="13" style="301" customWidth="1"/>
    <col min="14585" max="14585" width="8.140625" style="301" customWidth="1"/>
    <col min="14586" max="14586" width="11.85546875" style="301" customWidth="1"/>
    <col min="14587" max="14587" width="12.140625" style="301" customWidth="1"/>
    <col min="14588" max="14588" width="30.85546875" style="301" bestFit="1" customWidth="1"/>
    <col min="14589" max="14589" width="23.5703125" style="301" customWidth="1"/>
    <col min="14590" max="14595" width="9.140625" style="301" customWidth="1"/>
    <col min="14596" max="14596" width="6" style="301" customWidth="1"/>
    <col min="14597" max="14597" width="46.85546875" style="301" bestFit="1" customWidth="1"/>
    <col min="14598" max="14598" width="16.5703125" style="301" bestFit="1" customWidth="1"/>
    <col min="14599" max="14832" width="9.140625" style="301"/>
    <col min="14833" max="14833" width="4.85546875" style="301" customWidth="1"/>
    <col min="14834" max="14834" width="6" style="301" customWidth="1"/>
    <col min="14835" max="14835" width="56" style="301" customWidth="1"/>
    <col min="14836" max="14837" width="4.5703125" style="301" customWidth="1"/>
    <col min="14838" max="14838" width="8.7109375" style="301" customWidth="1"/>
    <col min="14839" max="14839" width="12.42578125" style="301" customWidth="1"/>
    <col min="14840" max="14840" width="13" style="301" customWidth="1"/>
    <col min="14841" max="14841" width="8.140625" style="301" customWidth="1"/>
    <col min="14842" max="14842" width="11.85546875" style="301" customWidth="1"/>
    <col min="14843" max="14843" width="12.140625" style="301" customWidth="1"/>
    <col min="14844" max="14844" width="30.85546875" style="301" bestFit="1" customWidth="1"/>
    <col min="14845" max="14845" width="23.5703125" style="301" customWidth="1"/>
    <col min="14846" max="14851" width="9.140625" style="301" customWidth="1"/>
    <col min="14852" max="14852" width="6" style="301" customWidth="1"/>
    <col min="14853" max="14853" width="46.85546875" style="301" bestFit="1" customWidth="1"/>
    <col min="14854" max="14854" width="16.5703125" style="301" bestFit="1" customWidth="1"/>
    <col min="14855" max="15088" width="9.140625" style="301"/>
    <col min="15089" max="15089" width="4.85546875" style="301" customWidth="1"/>
    <col min="15090" max="15090" width="6" style="301" customWidth="1"/>
    <col min="15091" max="15091" width="56" style="301" customWidth="1"/>
    <col min="15092" max="15093" width="4.5703125" style="301" customWidth="1"/>
    <col min="15094" max="15094" width="8.7109375" style="301" customWidth="1"/>
    <col min="15095" max="15095" width="12.42578125" style="301" customWidth="1"/>
    <col min="15096" max="15096" width="13" style="301" customWidth="1"/>
    <col min="15097" max="15097" width="8.140625" style="301" customWidth="1"/>
    <col min="15098" max="15098" width="11.85546875" style="301" customWidth="1"/>
    <col min="15099" max="15099" width="12.140625" style="301" customWidth="1"/>
    <col min="15100" max="15100" width="30.85546875" style="301" bestFit="1" customWidth="1"/>
    <col min="15101" max="15101" width="23.5703125" style="301" customWidth="1"/>
    <col min="15102" max="15107" width="9.140625" style="301" customWidth="1"/>
    <col min="15108" max="15108" width="6" style="301" customWidth="1"/>
    <col min="15109" max="15109" width="46.85546875" style="301" bestFit="1" customWidth="1"/>
    <col min="15110" max="15110" width="16.5703125" style="301" bestFit="1" customWidth="1"/>
    <col min="15111" max="15344" width="9.140625" style="301"/>
    <col min="15345" max="15345" width="4.85546875" style="301" customWidth="1"/>
    <col min="15346" max="15346" width="6" style="301" customWidth="1"/>
    <col min="15347" max="15347" width="56" style="301" customWidth="1"/>
    <col min="15348" max="15349" width="4.5703125" style="301" customWidth="1"/>
    <col min="15350" max="15350" width="8.7109375" style="301" customWidth="1"/>
    <col min="15351" max="15351" width="12.42578125" style="301" customWidth="1"/>
    <col min="15352" max="15352" width="13" style="301" customWidth="1"/>
    <col min="15353" max="15353" width="8.140625" style="301" customWidth="1"/>
    <col min="15354" max="15354" width="11.85546875" style="301" customWidth="1"/>
    <col min="15355" max="15355" width="12.140625" style="301" customWidth="1"/>
    <col min="15356" max="15356" width="30.85546875" style="301" bestFit="1" customWidth="1"/>
    <col min="15357" max="15357" width="23.5703125" style="301" customWidth="1"/>
    <col min="15358" max="15363" width="9.140625" style="301" customWidth="1"/>
    <col min="15364" max="15364" width="6" style="301" customWidth="1"/>
    <col min="15365" max="15365" width="46.85546875" style="301" bestFit="1" customWidth="1"/>
    <col min="15366" max="15366" width="16.5703125" style="301" bestFit="1" customWidth="1"/>
    <col min="15367" max="15600" width="9.140625" style="301"/>
    <col min="15601" max="15601" width="4.85546875" style="301" customWidth="1"/>
    <col min="15602" max="15602" width="6" style="301" customWidth="1"/>
    <col min="15603" max="15603" width="56" style="301" customWidth="1"/>
    <col min="15604" max="15605" width="4.5703125" style="301" customWidth="1"/>
    <col min="15606" max="15606" width="8.7109375" style="301" customWidth="1"/>
    <col min="15607" max="15607" width="12.42578125" style="301" customWidth="1"/>
    <col min="15608" max="15608" width="13" style="301" customWidth="1"/>
    <col min="15609" max="15609" width="8.140625" style="301" customWidth="1"/>
    <col min="15610" max="15610" width="11.85546875" style="301" customWidth="1"/>
    <col min="15611" max="15611" width="12.140625" style="301" customWidth="1"/>
    <col min="15612" max="15612" width="30.85546875" style="301" bestFit="1" customWidth="1"/>
    <col min="15613" max="15613" width="23.5703125" style="301" customWidth="1"/>
    <col min="15614" max="15619" width="9.140625" style="301" customWidth="1"/>
    <col min="15620" max="15620" width="6" style="301" customWidth="1"/>
    <col min="15621" max="15621" width="46.85546875" style="301" bestFit="1" customWidth="1"/>
    <col min="15622" max="15622" width="16.5703125" style="301" bestFit="1" customWidth="1"/>
    <col min="15623" max="15856" width="9.140625" style="301"/>
    <col min="15857" max="15857" width="4.85546875" style="301" customWidth="1"/>
    <col min="15858" max="15858" width="6" style="301" customWidth="1"/>
    <col min="15859" max="15859" width="56" style="301" customWidth="1"/>
    <col min="15860" max="15861" width="4.5703125" style="301" customWidth="1"/>
    <col min="15862" max="15862" width="8.7109375" style="301" customWidth="1"/>
    <col min="15863" max="15863" width="12.42578125" style="301" customWidth="1"/>
    <col min="15864" max="15864" width="13" style="301" customWidth="1"/>
    <col min="15865" max="15865" width="8.140625" style="301" customWidth="1"/>
    <col min="15866" max="15866" width="11.85546875" style="301" customWidth="1"/>
    <col min="15867" max="15867" width="12.140625" style="301" customWidth="1"/>
    <col min="15868" max="15868" width="30.85546875" style="301" bestFit="1" customWidth="1"/>
    <col min="15869" max="15869" width="23.5703125" style="301" customWidth="1"/>
    <col min="15870" max="15875" width="9.140625" style="301" customWidth="1"/>
    <col min="15876" max="15876" width="6" style="301" customWidth="1"/>
    <col min="15877" max="15877" width="46.85546875" style="301" bestFit="1" customWidth="1"/>
    <col min="15878" max="15878" width="16.5703125" style="301" bestFit="1" customWidth="1"/>
    <col min="15879" max="16112" width="9.140625" style="301"/>
    <col min="16113" max="16113" width="4.85546875" style="301" customWidth="1"/>
    <col min="16114" max="16114" width="6" style="301" customWidth="1"/>
    <col min="16115" max="16115" width="56" style="301" customWidth="1"/>
    <col min="16116" max="16117" width="4.5703125" style="301" customWidth="1"/>
    <col min="16118" max="16118" width="8.7109375" style="301" customWidth="1"/>
    <col min="16119" max="16119" width="12.42578125" style="301" customWidth="1"/>
    <col min="16120" max="16120" width="13" style="301" customWidth="1"/>
    <col min="16121" max="16121" width="8.140625" style="301" customWidth="1"/>
    <col min="16122" max="16122" width="11.85546875" style="301" customWidth="1"/>
    <col min="16123" max="16123" width="12.140625" style="301" customWidth="1"/>
    <col min="16124" max="16124" width="30.85546875" style="301" bestFit="1" customWidth="1"/>
    <col min="16125" max="16125" width="23.5703125" style="301" customWidth="1"/>
    <col min="16126" max="16131" width="9.140625" style="301" customWidth="1"/>
    <col min="16132" max="16132" width="6" style="301" customWidth="1"/>
    <col min="16133" max="16133" width="46.85546875" style="301" bestFit="1" customWidth="1"/>
    <col min="16134" max="16134" width="16.5703125" style="301" bestFit="1" customWidth="1"/>
    <col min="16135" max="16384" width="9.140625" style="301"/>
  </cols>
  <sheetData>
    <row r="1" spans="1:13" ht="22.5" x14ac:dyDescent="0.3">
      <c r="A1" s="456" t="s">
        <v>260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3" ht="20.25" x14ac:dyDescent="0.3">
      <c r="A2" s="457" t="s">
        <v>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3" x14ac:dyDescent="0.25">
      <c r="A3" s="3" t="s">
        <v>1</v>
      </c>
      <c r="B3" s="3"/>
      <c r="C3" s="4"/>
      <c r="D3" s="5"/>
      <c r="E3" s="5"/>
      <c r="F3" s="8"/>
      <c r="G3" s="3"/>
      <c r="H3" s="6"/>
      <c r="I3" s="7"/>
      <c r="J3" s="7"/>
      <c r="K3" s="7"/>
      <c r="L3" s="8"/>
    </row>
    <row r="4" spans="1:13" x14ac:dyDescent="0.25">
      <c r="A4" s="458" t="s">
        <v>2</v>
      </c>
      <c r="B4" s="458" t="s">
        <v>3</v>
      </c>
      <c r="C4" s="460" t="s">
        <v>4</v>
      </c>
      <c r="D4" s="9"/>
      <c r="E4" s="9"/>
      <c r="F4" s="323"/>
      <c r="G4" s="10" t="s">
        <v>5</v>
      </c>
      <c r="H4" s="11"/>
      <c r="I4" s="12"/>
      <c r="J4" s="13" t="s">
        <v>6</v>
      </c>
      <c r="K4" s="14"/>
      <c r="L4" s="10" t="s">
        <v>7</v>
      </c>
      <c r="M4" s="10" t="s">
        <v>8</v>
      </c>
    </row>
    <row r="5" spans="1:13" x14ac:dyDescent="0.25">
      <c r="A5" s="459"/>
      <c r="B5" s="459" t="s">
        <v>3</v>
      </c>
      <c r="C5" s="461"/>
      <c r="D5" s="9" t="s">
        <v>9</v>
      </c>
      <c r="E5" s="9" t="s">
        <v>10</v>
      </c>
      <c r="F5" s="323" t="s">
        <v>11</v>
      </c>
      <c r="G5" s="10" t="s">
        <v>12</v>
      </c>
      <c r="H5" s="11" t="s">
        <v>13</v>
      </c>
      <c r="I5" s="12" t="s">
        <v>11</v>
      </c>
      <c r="J5" s="13" t="s">
        <v>12</v>
      </c>
      <c r="K5" s="14" t="s">
        <v>13</v>
      </c>
      <c r="L5" s="10" t="s">
        <v>14</v>
      </c>
      <c r="M5" s="10" t="s">
        <v>15</v>
      </c>
    </row>
    <row r="6" spans="1:13" s="24" customFormat="1" x14ac:dyDescent="0.25">
      <c r="A6" s="15"/>
      <c r="B6" s="16"/>
      <c r="C6" s="17" t="s">
        <v>16</v>
      </c>
      <c r="D6" s="16"/>
      <c r="E6" s="18"/>
      <c r="F6" s="324"/>
      <c r="G6" s="19"/>
      <c r="H6" s="20"/>
      <c r="I6" s="21"/>
      <c r="J6" s="22"/>
      <c r="K6" s="21"/>
      <c r="L6" s="23"/>
      <c r="M6" s="1"/>
    </row>
    <row r="7" spans="1:13" x14ac:dyDescent="0.25">
      <c r="A7" s="25">
        <v>1</v>
      </c>
      <c r="B7" s="26">
        <v>401</v>
      </c>
      <c r="C7" s="27" t="s">
        <v>17</v>
      </c>
      <c r="D7" s="28"/>
      <c r="E7" s="29"/>
      <c r="F7" s="325"/>
      <c r="G7" s="30"/>
      <c r="H7" s="31"/>
      <c r="I7" s="32"/>
      <c r="J7" s="33"/>
      <c r="K7" s="34" t="s">
        <v>18</v>
      </c>
      <c r="L7" s="35">
        <v>0</v>
      </c>
    </row>
    <row r="8" spans="1:13" x14ac:dyDescent="0.25">
      <c r="A8" s="25">
        <v>2</v>
      </c>
      <c r="B8" s="36">
        <v>402</v>
      </c>
      <c r="C8" s="37" t="s">
        <v>19</v>
      </c>
      <c r="D8" s="38"/>
      <c r="E8" s="39"/>
      <c r="F8" s="325"/>
      <c r="G8" s="30"/>
      <c r="H8" s="31"/>
      <c r="I8" s="40"/>
      <c r="J8" s="41"/>
      <c r="K8" s="34" t="s">
        <v>18</v>
      </c>
      <c r="L8" s="35">
        <v>0</v>
      </c>
    </row>
    <row r="9" spans="1:13" x14ac:dyDescent="0.25">
      <c r="A9" s="25">
        <v>3</v>
      </c>
      <c r="B9" s="26">
        <v>403</v>
      </c>
      <c r="C9" s="37" t="s">
        <v>20</v>
      </c>
      <c r="D9" s="38"/>
      <c r="E9" s="39"/>
      <c r="F9" s="325"/>
      <c r="G9" s="30"/>
      <c r="H9" s="42"/>
      <c r="I9" s="40"/>
      <c r="J9" s="41"/>
      <c r="K9" s="34" t="s">
        <v>18</v>
      </c>
      <c r="L9" s="35">
        <v>0</v>
      </c>
    </row>
    <row r="10" spans="1:13" x14ac:dyDescent="0.25">
      <c r="A10" s="25">
        <v>4</v>
      </c>
      <c r="B10" s="26">
        <v>404</v>
      </c>
      <c r="C10" s="37" t="s">
        <v>21</v>
      </c>
      <c r="D10" s="43"/>
      <c r="E10" s="39"/>
      <c r="F10" s="325"/>
      <c r="G10" s="30"/>
      <c r="H10" s="42"/>
      <c r="I10" s="40"/>
      <c r="J10" s="41"/>
      <c r="K10" s="34" t="s">
        <v>18</v>
      </c>
      <c r="L10" s="35">
        <v>0</v>
      </c>
    </row>
    <row r="11" spans="1:13" x14ac:dyDescent="0.25">
      <c r="A11" s="25">
        <v>5</v>
      </c>
      <c r="B11" s="26">
        <v>405</v>
      </c>
      <c r="C11" s="37" t="s">
        <v>22</v>
      </c>
      <c r="D11" s="38"/>
      <c r="E11" s="39"/>
      <c r="F11" s="325"/>
      <c r="G11" s="30"/>
      <c r="H11" s="31"/>
      <c r="I11" s="32"/>
      <c r="J11" s="33"/>
      <c r="K11" s="34" t="s">
        <v>18</v>
      </c>
      <c r="L11" s="35">
        <v>0</v>
      </c>
    </row>
    <row r="12" spans="1:13" x14ac:dyDescent="0.25">
      <c r="A12" s="44">
        <v>6</v>
      </c>
      <c r="B12" s="45">
        <v>406</v>
      </c>
      <c r="C12" s="46" t="s">
        <v>23</v>
      </c>
      <c r="D12" s="47"/>
      <c r="E12" s="48"/>
      <c r="F12" s="326"/>
      <c r="G12" s="33"/>
      <c r="H12" s="20"/>
      <c r="I12" s="40"/>
      <c r="J12" s="41"/>
      <c r="K12" s="34" t="s">
        <v>18</v>
      </c>
      <c r="L12" s="35">
        <v>0</v>
      </c>
    </row>
    <row r="13" spans="1:13" x14ac:dyDescent="0.25">
      <c r="A13" s="26">
        <v>7</v>
      </c>
      <c r="B13" s="26">
        <v>407</v>
      </c>
      <c r="C13" s="37" t="s">
        <v>24</v>
      </c>
      <c r="D13" s="28"/>
      <c r="E13" s="29"/>
      <c r="F13" s="327"/>
      <c r="G13" s="34"/>
      <c r="H13" s="49"/>
      <c r="I13" s="32"/>
      <c r="J13" s="33"/>
      <c r="K13" s="50"/>
      <c r="L13" s="51"/>
    </row>
    <row r="14" spans="1:13" x14ac:dyDescent="0.25">
      <c r="A14" s="25">
        <v>8</v>
      </c>
      <c r="B14" s="26">
        <v>408</v>
      </c>
      <c r="C14" s="37" t="s">
        <v>25</v>
      </c>
      <c r="D14" s="38"/>
      <c r="E14" s="39"/>
      <c r="F14" s="325"/>
      <c r="G14" s="30"/>
      <c r="H14" s="52"/>
      <c r="I14" s="32"/>
      <c r="J14" s="33"/>
      <c r="K14" s="34" t="s">
        <v>18</v>
      </c>
      <c r="L14" s="35"/>
      <c r="M14" s="54">
        <v>0</v>
      </c>
    </row>
    <row r="15" spans="1:13" x14ac:dyDescent="0.25">
      <c r="A15" s="25">
        <v>9</v>
      </c>
      <c r="B15" s="26">
        <v>409</v>
      </c>
      <c r="C15" s="37" t="s">
        <v>30</v>
      </c>
      <c r="D15" s="38"/>
      <c r="E15" s="39"/>
      <c r="F15" s="325"/>
      <c r="G15" s="30"/>
      <c r="H15" s="31"/>
      <c r="I15" s="61"/>
      <c r="J15" s="33"/>
      <c r="K15" s="62"/>
      <c r="L15" s="31">
        <v>0</v>
      </c>
    </row>
    <row r="16" spans="1:13" x14ac:dyDescent="0.25">
      <c r="A16" s="25">
        <v>10</v>
      </c>
      <c r="B16" s="26">
        <v>410</v>
      </c>
      <c r="C16" s="37" t="s">
        <v>31</v>
      </c>
      <c r="D16" s="38"/>
      <c r="E16" s="39"/>
      <c r="F16" s="325"/>
      <c r="G16" s="30"/>
      <c r="H16" s="31"/>
      <c r="I16" s="40"/>
      <c r="J16" s="41"/>
      <c r="K16" s="34" t="s">
        <v>18</v>
      </c>
      <c r="L16" s="31">
        <v>0</v>
      </c>
    </row>
    <row r="17" spans="1:13" x14ac:dyDescent="0.25">
      <c r="A17" s="25">
        <v>11</v>
      </c>
      <c r="B17" s="26">
        <v>411</v>
      </c>
      <c r="C17" s="37" t="s">
        <v>32</v>
      </c>
      <c r="D17" s="38"/>
      <c r="E17" s="39"/>
      <c r="F17" s="325"/>
      <c r="G17" s="30"/>
      <c r="H17" s="31"/>
      <c r="I17" s="40"/>
      <c r="J17" s="41"/>
      <c r="K17" s="56"/>
      <c r="L17" s="31">
        <v>0</v>
      </c>
    </row>
    <row r="18" spans="1:13" x14ac:dyDescent="0.25">
      <c r="A18" s="25">
        <v>12</v>
      </c>
      <c r="B18" s="26">
        <v>412</v>
      </c>
      <c r="C18" s="37" t="s">
        <v>33</v>
      </c>
      <c r="D18" s="28"/>
      <c r="E18" s="39"/>
      <c r="F18" s="325"/>
      <c r="G18" s="30"/>
      <c r="H18" s="31"/>
      <c r="I18" s="40"/>
      <c r="J18" s="41"/>
      <c r="K18" s="34" t="s">
        <v>18</v>
      </c>
      <c r="L18" s="31">
        <v>0</v>
      </c>
    </row>
    <row r="19" spans="1:13" x14ac:dyDescent="0.25">
      <c r="A19" s="25">
        <v>13</v>
      </c>
      <c r="B19" s="26">
        <v>413</v>
      </c>
      <c r="C19" s="37" t="s">
        <v>34</v>
      </c>
      <c r="D19" s="38"/>
      <c r="E19" s="39"/>
      <c r="F19" s="325"/>
      <c r="G19" s="30"/>
      <c r="H19" s="31"/>
      <c r="I19" s="40"/>
      <c r="J19" s="41"/>
      <c r="K19" s="56"/>
      <c r="L19" s="31">
        <v>0</v>
      </c>
    </row>
    <row r="20" spans="1:13" x14ac:dyDescent="0.25">
      <c r="A20" s="25">
        <v>15</v>
      </c>
      <c r="B20" s="26">
        <v>416</v>
      </c>
      <c r="C20" s="37" t="s">
        <v>35</v>
      </c>
      <c r="D20" s="38"/>
      <c r="E20" s="39"/>
      <c r="F20" s="325"/>
      <c r="G20" s="30"/>
      <c r="H20" s="31"/>
      <c r="I20" s="40"/>
      <c r="J20" s="41"/>
      <c r="K20" s="34" t="s">
        <v>18</v>
      </c>
      <c r="L20" s="31">
        <v>0</v>
      </c>
    </row>
    <row r="21" spans="1:13" x14ac:dyDescent="0.25">
      <c r="A21" s="63">
        <v>16</v>
      </c>
      <c r="B21" s="64">
        <v>418</v>
      </c>
      <c r="C21" s="65" t="s">
        <v>36</v>
      </c>
      <c r="D21" s="66"/>
      <c r="E21" s="67"/>
      <c r="F21" s="328"/>
      <c r="G21" s="56"/>
      <c r="H21" s="31"/>
      <c r="I21" s="40"/>
      <c r="J21" s="41"/>
      <c r="K21" s="34" t="s">
        <v>18</v>
      </c>
      <c r="L21" s="31">
        <v>0</v>
      </c>
    </row>
    <row r="22" spans="1:13" x14ac:dyDescent="0.25">
      <c r="A22" s="25">
        <v>17</v>
      </c>
      <c r="B22" s="26">
        <v>419</v>
      </c>
      <c r="C22" s="37" t="s">
        <v>37</v>
      </c>
      <c r="D22" s="38"/>
      <c r="E22" s="39"/>
      <c r="F22" s="325"/>
      <c r="G22" s="30"/>
      <c r="H22" s="31"/>
      <c r="I22" s="40"/>
      <c r="J22" s="41"/>
      <c r="L22" s="51"/>
      <c r="M22" s="54">
        <v>0</v>
      </c>
    </row>
    <row r="23" spans="1:13" x14ac:dyDescent="0.25">
      <c r="A23" s="25">
        <v>18</v>
      </c>
      <c r="B23" s="26">
        <v>420</v>
      </c>
      <c r="C23" s="37" t="s">
        <v>40</v>
      </c>
      <c r="D23" s="38"/>
      <c r="E23" s="39"/>
      <c r="F23" s="325"/>
      <c r="G23" s="30"/>
      <c r="H23" s="31"/>
      <c r="I23" s="61"/>
      <c r="J23" s="33"/>
      <c r="K23" s="34" t="s">
        <v>18</v>
      </c>
      <c r="L23" s="71">
        <v>0</v>
      </c>
    </row>
    <row r="24" spans="1:13" x14ac:dyDescent="0.25">
      <c r="A24" s="63"/>
      <c r="B24" s="64">
        <v>421</v>
      </c>
      <c r="C24" s="65" t="s">
        <v>524</v>
      </c>
      <c r="D24" s="38"/>
      <c r="E24" s="39"/>
      <c r="F24" s="325"/>
      <c r="G24" s="30"/>
      <c r="H24" s="42"/>
      <c r="I24" s="40"/>
      <c r="J24" s="41"/>
      <c r="K24" s="56"/>
      <c r="L24" s="35"/>
      <c r="M24" s="54">
        <v>1284000000</v>
      </c>
    </row>
    <row r="25" spans="1:13" x14ac:dyDescent="0.25">
      <c r="A25" s="25">
        <v>19</v>
      </c>
      <c r="B25" s="26">
        <v>602</v>
      </c>
      <c r="C25" s="37" t="s">
        <v>41</v>
      </c>
      <c r="D25" s="38"/>
      <c r="E25" s="39"/>
      <c r="F25" s="325"/>
      <c r="G25" s="30"/>
      <c r="H25" s="31"/>
      <c r="I25" s="73"/>
      <c r="J25" s="30"/>
      <c r="K25" s="30"/>
      <c r="L25" s="35">
        <v>0</v>
      </c>
    </row>
    <row r="26" spans="1:13" x14ac:dyDescent="0.25">
      <c r="A26" s="25">
        <v>20</v>
      </c>
      <c r="B26" s="26">
        <v>649</v>
      </c>
      <c r="C26" s="74" t="s">
        <v>42</v>
      </c>
      <c r="D26" s="75"/>
      <c r="E26" s="76"/>
      <c r="F26" s="329"/>
      <c r="G26" s="78"/>
      <c r="H26" s="79"/>
      <c r="I26" s="80"/>
      <c r="J26" s="81"/>
      <c r="K26" s="34" t="s">
        <v>18</v>
      </c>
      <c r="L26" s="178"/>
      <c r="M26" s="54"/>
    </row>
    <row r="27" spans="1:13" hidden="1" x14ac:dyDescent="0.25">
      <c r="A27" s="87"/>
      <c r="B27" s="88"/>
      <c r="C27" s="74"/>
      <c r="D27" s="75"/>
      <c r="E27" s="76"/>
      <c r="F27" s="329"/>
      <c r="G27" s="83"/>
      <c r="H27" s="89"/>
      <c r="I27" s="90"/>
      <c r="J27" s="78"/>
      <c r="K27" s="91"/>
      <c r="L27" s="86"/>
    </row>
    <row r="28" spans="1:13" hidden="1" x14ac:dyDescent="0.25">
      <c r="A28" s="63"/>
      <c r="B28" s="58"/>
      <c r="C28" s="55"/>
      <c r="D28" s="75"/>
      <c r="E28" s="76"/>
      <c r="F28" s="329"/>
      <c r="G28" s="83"/>
      <c r="H28" s="31"/>
      <c r="I28" s="93"/>
      <c r="J28" s="85"/>
      <c r="L28" s="86"/>
    </row>
    <row r="29" spans="1:13" x14ac:dyDescent="0.25">
      <c r="A29" s="63"/>
      <c r="B29" s="58"/>
      <c r="C29" s="74" t="s">
        <v>54</v>
      </c>
      <c r="D29" s="75"/>
      <c r="E29" s="76"/>
      <c r="F29" s="329"/>
      <c r="G29" s="83"/>
      <c r="H29" s="49">
        <f>SUM(H27:H28)</f>
        <v>0</v>
      </c>
      <c r="I29" s="93"/>
      <c r="J29" s="85"/>
      <c r="L29" s="86"/>
    </row>
    <row r="30" spans="1:13" s="99" customFormat="1" ht="14.25" x14ac:dyDescent="0.2">
      <c r="A30" s="96"/>
      <c r="B30" s="96"/>
      <c r="C30" s="411" t="s">
        <v>55</v>
      </c>
      <c r="D30" s="412"/>
      <c r="E30" s="97"/>
      <c r="F30" s="413"/>
      <c r="G30" s="414"/>
      <c r="H30" s="49"/>
      <c r="I30" s="415"/>
      <c r="J30" s="415"/>
      <c r="K30" s="34" t="s">
        <v>18</v>
      </c>
      <c r="L30" s="416">
        <f>SUM(L7:L26)</f>
        <v>0</v>
      </c>
      <c r="M30" s="98">
        <f>M26+M24+M14+M22</f>
        <v>1284000000</v>
      </c>
    </row>
    <row r="31" spans="1:13" x14ac:dyDescent="0.25">
      <c r="A31" s="100"/>
      <c r="B31" s="44"/>
      <c r="C31" s="101"/>
      <c r="D31" s="102"/>
      <c r="E31" s="103"/>
      <c r="F31" s="326"/>
      <c r="G31" s="104"/>
      <c r="H31" s="105"/>
      <c r="I31" s="80"/>
      <c r="J31" s="33"/>
      <c r="K31" s="62"/>
      <c r="L31" s="51"/>
    </row>
    <row r="32" spans="1:13" s="24" customFormat="1" ht="12.75" x14ac:dyDescent="0.2">
      <c r="A32" s="106"/>
      <c r="B32" s="107"/>
      <c r="C32" s="108"/>
      <c r="D32" s="107"/>
      <c r="E32" s="109"/>
      <c r="F32" s="330"/>
      <c r="G32" s="110" t="s">
        <v>5</v>
      </c>
      <c r="H32" s="111"/>
      <c r="I32" s="107"/>
      <c r="J32" s="107" t="s">
        <v>6</v>
      </c>
      <c r="K32" s="109"/>
      <c r="L32" s="107" t="s">
        <v>7</v>
      </c>
      <c r="M32" s="1"/>
    </row>
    <row r="33" spans="1:13" s="24" customFormat="1" ht="12.75" x14ac:dyDescent="0.2">
      <c r="A33" s="112" t="s">
        <v>2</v>
      </c>
      <c r="B33" s="113" t="s">
        <v>3</v>
      </c>
      <c r="C33" s="114" t="s">
        <v>4</v>
      </c>
      <c r="D33" s="113" t="s">
        <v>56</v>
      </c>
      <c r="E33" s="115" t="s">
        <v>10</v>
      </c>
      <c r="F33" s="331" t="s">
        <v>11</v>
      </c>
      <c r="G33" s="117" t="s">
        <v>12</v>
      </c>
      <c r="H33" s="118" t="s">
        <v>13</v>
      </c>
      <c r="I33" s="119" t="s">
        <v>11</v>
      </c>
      <c r="J33" s="116" t="s">
        <v>12</v>
      </c>
      <c r="K33" s="115" t="s">
        <v>13</v>
      </c>
      <c r="L33" s="113" t="s">
        <v>14</v>
      </c>
      <c r="M33" s="1"/>
    </row>
    <row r="34" spans="1:13" s="24" customFormat="1" ht="12.75" x14ac:dyDescent="0.2">
      <c r="A34" s="120"/>
      <c r="B34" s="121"/>
      <c r="C34" s="122"/>
      <c r="D34" s="123" t="s">
        <v>57</v>
      </c>
      <c r="E34" s="124"/>
      <c r="F34" s="332"/>
      <c r="G34" s="126" t="s">
        <v>58</v>
      </c>
      <c r="H34" s="127"/>
      <c r="I34" s="125"/>
      <c r="J34" s="125" t="s">
        <v>58</v>
      </c>
      <c r="K34" s="124"/>
      <c r="L34" s="123"/>
      <c r="M34" s="1"/>
    </row>
    <row r="35" spans="1:13" x14ac:dyDescent="0.25">
      <c r="A35" s="100"/>
      <c r="B35" s="44"/>
      <c r="C35" s="417" t="s">
        <v>59</v>
      </c>
      <c r="D35" s="44"/>
      <c r="E35" s="128"/>
      <c r="F35" s="326"/>
      <c r="G35" s="104"/>
      <c r="H35" s="129"/>
      <c r="I35" s="80"/>
      <c r="J35" s="33"/>
      <c r="K35" s="62"/>
      <c r="L35" s="51"/>
    </row>
    <row r="36" spans="1:13" x14ac:dyDescent="0.25">
      <c r="A36" s="130">
        <v>1</v>
      </c>
      <c r="B36" s="26">
        <v>451</v>
      </c>
      <c r="C36" s="131" t="s">
        <v>60</v>
      </c>
      <c r="D36" s="25"/>
      <c r="E36" s="132"/>
      <c r="F36" s="329"/>
      <c r="G36" s="133"/>
      <c r="H36" s="134"/>
      <c r="I36" s="73"/>
      <c r="J36" s="30"/>
      <c r="K36" s="34" t="s">
        <v>18</v>
      </c>
      <c r="L36" s="135"/>
      <c r="M36" s="54">
        <v>96261053</v>
      </c>
    </row>
    <row r="37" spans="1:13" x14ac:dyDescent="0.25">
      <c r="A37" s="130">
        <v>2</v>
      </c>
      <c r="B37" s="26">
        <v>452</v>
      </c>
      <c r="C37" s="131" t="s">
        <v>63</v>
      </c>
      <c r="D37" s="25"/>
      <c r="E37" s="132"/>
      <c r="F37" s="325"/>
      <c r="G37" s="145"/>
      <c r="H37" s="52"/>
      <c r="I37" s="73"/>
      <c r="J37" s="30"/>
      <c r="K37" s="34" t="s">
        <v>18</v>
      </c>
      <c r="L37" s="135"/>
      <c r="M37" s="54">
        <v>148483482</v>
      </c>
    </row>
    <row r="38" spans="1:13" x14ac:dyDescent="0.25">
      <c r="A38" s="130">
        <v>3</v>
      </c>
      <c r="B38" s="146">
        <v>453</v>
      </c>
      <c r="C38" s="147" t="s">
        <v>64</v>
      </c>
      <c r="D38" s="38"/>
      <c r="E38" s="148"/>
      <c r="F38" s="325"/>
      <c r="G38" s="145"/>
      <c r="H38" s="52"/>
      <c r="I38" s="73"/>
      <c r="J38" s="30"/>
      <c r="K38" s="34" t="s">
        <v>18</v>
      </c>
      <c r="L38" s="135"/>
      <c r="M38" s="54">
        <v>0</v>
      </c>
    </row>
    <row r="39" spans="1:13" x14ac:dyDescent="0.25">
      <c r="A39" s="25">
        <v>4</v>
      </c>
      <c r="B39" s="146">
        <v>454</v>
      </c>
      <c r="C39" s="27" t="s">
        <v>65</v>
      </c>
      <c r="D39" s="38"/>
      <c r="E39" s="39"/>
      <c r="F39" s="325"/>
      <c r="G39" s="140"/>
      <c r="H39" s="52"/>
      <c r="I39" s="73"/>
      <c r="J39" s="30"/>
      <c r="K39" s="34" t="s">
        <v>18</v>
      </c>
      <c r="L39" s="135"/>
      <c r="M39" s="54">
        <v>0</v>
      </c>
    </row>
    <row r="40" spans="1:13" x14ac:dyDescent="0.25">
      <c r="A40" s="25">
        <v>5</v>
      </c>
      <c r="B40" s="146">
        <v>455</v>
      </c>
      <c r="C40" s="27" t="s">
        <v>67</v>
      </c>
      <c r="D40" s="38"/>
      <c r="E40" s="39"/>
      <c r="F40" s="325"/>
      <c r="G40" s="140"/>
      <c r="H40" s="52"/>
      <c r="I40" s="73"/>
      <c r="J40" s="30"/>
      <c r="K40" s="34" t="s">
        <v>18</v>
      </c>
      <c r="L40" s="135"/>
      <c r="M40" s="54">
        <v>0</v>
      </c>
    </row>
    <row r="41" spans="1:13" x14ac:dyDescent="0.25">
      <c r="A41" s="25">
        <v>6</v>
      </c>
      <c r="B41" s="146">
        <v>456</v>
      </c>
      <c r="C41" s="27" t="s">
        <v>69</v>
      </c>
      <c r="D41" s="38"/>
      <c r="E41" s="39"/>
      <c r="F41" s="325"/>
      <c r="G41" s="30"/>
      <c r="H41" s="52"/>
      <c r="I41" s="73"/>
      <c r="J41" s="30"/>
      <c r="K41" s="34" t="s">
        <v>18</v>
      </c>
      <c r="L41" s="135"/>
      <c r="M41" s="54">
        <v>0</v>
      </c>
    </row>
    <row r="42" spans="1:13" x14ac:dyDescent="0.25">
      <c r="A42" s="130">
        <v>7</v>
      </c>
      <c r="B42" s="146">
        <v>459</v>
      </c>
      <c r="C42" s="147" t="s">
        <v>70</v>
      </c>
      <c r="D42" s="38"/>
      <c r="E42" s="148"/>
      <c r="F42" s="325"/>
      <c r="G42" s="145"/>
      <c r="H42" s="52"/>
      <c r="I42" s="73"/>
      <c r="J42" s="30"/>
      <c r="K42" s="34" t="s">
        <v>18</v>
      </c>
      <c r="L42" s="135"/>
      <c r="M42" s="54">
        <v>0</v>
      </c>
    </row>
    <row r="43" spans="1:13" x14ac:dyDescent="0.25">
      <c r="A43" s="25">
        <v>8</v>
      </c>
      <c r="B43" s="146">
        <v>460</v>
      </c>
      <c r="C43" s="27" t="s">
        <v>71</v>
      </c>
      <c r="D43" s="38"/>
      <c r="E43" s="39"/>
      <c r="F43" s="325"/>
      <c r="G43" s="140"/>
      <c r="H43" s="52"/>
      <c r="I43" s="73"/>
      <c r="J43" s="30"/>
      <c r="K43" s="34" t="s">
        <v>18</v>
      </c>
      <c r="L43" s="135"/>
      <c r="M43" s="54">
        <v>0</v>
      </c>
    </row>
    <row r="44" spans="1:13" x14ac:dyDescent="0.25">
      <c r="A44" s="25">
        <v>9</v>
      </c>
      <c r="B44" s="26">
        <v>489</v>
      </c>
      <c r="C44" s="27" t="s">
        <v>75</v>
      </c>
      <c r="D44" s="38"/>
      <c r="E44" s="39"/>
      <c r="F44" s="325"/>
      <c r="G44" s="140"/>
      <c r="H44" s="52"/>
      <c r="I44" s="73"/>
      <c r="J44" s="30"/>
      <c r="K44" s="34" t="s">
        <v>18</v>
      </c>
      <c r="L44" s="135"/>
      <c r="M44" s="54">
        <v>0</v>
      </c>
    </row>
    <row r="45" spans="1:13" x14ac:dyDescent="0.25">
      <c r="A45" s="25">
        <v>10</v>
      </c>
      <c r="B45" s="26">
        <v>501</v>
      </c>
      <c r="C45" s="27" t="s">
        <v>76</v>
      </c>
      <c r="D45" s="38"/>
      <c r="E45" s="39"/>
      <c r="F45" s="325"/>
      <c r="G45" s="140"/>
      <c r="H45" s="52"/>
      <c r="I45" s="73"/>
      <c r="J45" s="30"/>
      <c r="K45" s="34" t="s">
        <v>18</v>
      </c>
      <c r="L45" s="135"/>
      <c r="M45" s="54">
        <v>0</v>
      </c>
    </row>
    <row r="46" spans="1:13" x14ac:dyDescent="0.25">
      <c r="A46" s="25">
        <v>11</v>
      </c>
      <c r="B46" s="26">
        <v>503</v>
      </c>
      <c r="C46" s="27" t="s">
        <v>77</v>
      </c>
      <c r="D46" s="38"/>
      <c r="E46" s="39"/>
      <c r="F46" s="325"/>
      <c r="G46" s="140"/>
      <c r="H46" s="52"/>
      <c r="I46" s="73"/>
      <c r="J46" s="30"/>
      <c r="K46" s="34" t="s">
        <v>18</v>
      </c>
      <c r="L46" s="135"/>
      <c r="M46" s="54">
        <v>0</v>
      </c>
    </row>
    <row r="47" spans="1:13" x14ac:dyDescent="0.25">
      <c r="A47" s="25">
        <v>12</v>
      </c>
      <c r="B47" s="26">
        <v>507</v>
      </c>
      <c r="C47" s="27" t="s">
        <v>78</v>
      </c>
      <c r="D47" s="38"/>
      <c r="E47" s="39"/>
      <c r="F47" s="325"/>
      <c r="G47" s="140"/>
      <c r="H47" s="52"/>
      <c r="I47" s="73"/>
      <c r="J47" s="30"/>
      <c r="K47" s="34" t="s">
        <v>18</v>
      </c>
      <c r="L47" s="135"/>
      <c r="M47" s="54">
        <v>0</v>
      </c>
    </row>
    <row r="48" spans="1:13" x14ac:dyDescent="0.25">
      <c r="A48" s="25">
        <v>13</v>
      </c>
      <c r="B48" s="26">
        <v>508</v>
      </c>
      <c r="C48" s="27" t="s">
        <v>80</v>
      </c>
      <c r="D48" s="38"/>
      <c r="E48" s="39"/>
      <c r="F48" s="325"/>
      <c r="G48" s="140"/>
      <c r="H48" s="52"/>
      <c r="I48" s="73"/>
      <c r="J48" s="30"/>
      <c r="K48" s="34" t="s">
        <v>18</v>
      </c>
      <c r="L48" s="135"/>
      <c r="M48" s="54">
        <v>0</v>
      </c>
    </row>
    <row r="49" spans="1:13" x14ac:dyDescent="0.25">
      <c r="A49" s="25">
        <v>14</v>
      </c>
      <c r="B49" s="146">
        <v>509</v>
      </c>
      <c r="C49" s="27" t="s">
        <v>81</v>
      </c>
      <c r="D49" s="38"/>
      <c r="E49" s="39"/>
      <c r="F49" s="325"/>
      <c r="G49" s="140"/>
      <c r="H49" s="52"/>
      <c r="I49" s="73"/>
      <c r="J49" s="30"/>
      <c r="K49" s="34" t="s">
        <v>18</v>
      </c>
      <c r="L49" s="135"/>
      <c r="M49" s="54">
        <v>0</v>
      </c>
    </row>
    <row r="50" spans="1:13" x14ac:dyDescent="0.25">
      <c r="A50" s="25">
        <v>15</v>
      </c>
      <c r="B50" s="146">
        <v>523</v>
      </c>
      <c r="C50" s="27" t="s">
        <v>82</v>
      </c>
      <c r="D50" s="38"/>
      <c r="E50" s="39"/>
      <c r="F50" s="325"/>
      <c r="G50" s="140"/>
      <c r="H50" s="52"/>
      <c r="I50" s="73"/>
      <c r="J50" s="30"/>
      <c r="K50" s="34" t="s">
        <v>18</v>
      </c>
      <c r="L50" s="135"/>
      <c r="M50" s="54">
        <v>0</v>
      </c>
    </row>
    <row r="51" spans="1:13" x14ac:dyDescent="0.25">
      <c r="A51" s="63">
        <v>16</v>
      </c>
      <c r="B51" s="163">
        <v>531</v>
      </c>
      <c r="C51" s="164" t="s">
        <v>83</v>
      </c>
      <c r="D51" s="66"/>
      <c r="E51" s="67"/>
      <c r="F51" s="328"/>
      <c r="G51" s="143"/>
      <c r="H51" s="144"/>
      <c r="I51" s="84"/>
      <c r="J51" s="41"/>
      <c r="K51" s="34" t="s">
        <v>18</v>
      </c>
      <c r="L51" s="165"/>
      <c r="M51" s="1">
        <v>0</v>
      </c>
    </row>
    <row r="52" spans="1:13" x14ac:dyDescent="0.25">
      <c r="A52" s="25">
        <v>17</v>
      </c>
      <c r="B52" s="146">
        <v>544</v>
      </c>
      <c r="C52" s="27" t="s">
        <v>84</v>
      </c>
      <c r="D52" s="38"/>
      <c r="E52" s="39"/>
      <c r="F52" s="325"/>
      <c r="G52" s="140"/>
      <c r="H52" s="52"/>
      <c r="I52" s="73"/>
      <c r="J52" s="30"/>
      <c r="K52" s="34" t="s">
        <v>18</v>
      </c>
      <c r="L52" s="135"/>
      <c r="M52" s="54">
        <v>0</v>
      </c>
    </row>
    <row r="53" spans="1:13" x14ac:dyDescent="0.25">
      <c r="A53" s="87"/>
      <c r="B53" s="88"/>
      <c r="C53" s="468" t="s">
        <v>88</v>
      </c>
      <c r="D53" s="469"/>
      <c r="E53" s="469"/>
      <c r="F53" s="469"/>
      <c r="G53" s="469"/>
      <c r="H53" s="469"/>
      <c r="I53" s="469"/>
      <c r="J53" s="469"/>
      <c r="K53" s="470"/>
      <c r="L53" s="172">
        <f>SUM(L36:L52)</f>
        <v>0</v>
      </c>
      <c r="M53" s="98">
        <f>SUM(M36:M52)</f>
        <v>244744535</v>
      </c>
    </row>
    <row r="54" spans="1:13" x14ac:dyDescent="0.25">
      <c r="A54" s="63"/>
      <c r="B54" s="58"/>
      <c r="C54" s="173"/>
      <c r="D54" s="66"/>
      <c r="E54" s="67"/>
      <c r="F54" s="328"/>
      <c r="G54" s="143"/>
      <c r="H54" s="174"/>
      <c r="I54" s="84"/>
      <c r="J54" s="41"/>
      <c r="K54" s="175"/>
      <c r="L54" s="57"/>
    </row>
    <row r="55" spans="1:13" s="24" customFormat="1" ht="12.75" x14ac:dyDescent="0.2">
      <c r="A55" s="106"/>
      <c r="B55" s="107"/>
      <c r="C55" s="108"/>
      <c r="D55" s="107"/>
      <c r="E55" s="109"/>
      <c r="F55" s="330"/>
      <c r="G55" s="110" t="s">
        <v>5</v>
      </c>
      <c r="H55" s="111"/>
      <c r="I55" s="107"/>
      <c r="J55" s="107" t="s">
        <v>6</v>
      </c>
      <c r="K55" s="109"/>
      <c r="L55" s="107" t="s">
        <v>7</v>
      </c>
      <c r="M55" s="1"/>
    </row>
    <row r="56" spans="1:13" s="24" customFormat="1" ht="12.75" x14ac:dyDescent="0.2">
      <c r="A56" s="112" t="s">
        <v>2</v>
      </c>
      <c r="B56" s="113" t="s">
        <v>3</v>
      </c>
      <c r="C56" s="114" t="s">
        <v>4</v>
      </c>
      <c r="D56" s="113" t="s">
        <v>56</v>
      </c>
      <c r="E56" s="115" t="s">
        <v>10</v>
      </c>
      <c r="F56" s="331" t="s">
        <v>89</v>
      </c>
      <c r="G56" s="117" t="s">
        <v>12</v>
      </c>
      <c r="H56" s="118" t="s">
        <v>13</v>
      </c>
      <c r="I56" s="119" t="s">
        <v>11</v>
      </c>
      <c r="J56" s="116" t="s">
        <v>12</v>
      </c>
      <c r="K56" s="115" t="s">
        <v>13</v>
      </c>
      <c r="L56" s="113" t="s">
        <v>14</v>
      </c>
      <c r="M56" s="1"/>
    </row>
    <row r="57" spans="1:13" s="24" customFormat="1" ht="12.75" x14ac:dyDescent="0.2">
      <c r="A57" s="120"/>
      <c r="B57" s="121"/>
      <c r="C57" s="122"/>
      <c r="D57" s="123" t="s">
        <v>57</v>
      </c>
      <c r="E57" s="124"/>
      <c r="F57" s="332"/>
      <c r="G57" s="126" t="s">
        <v>58</v>
      </c>
      <c r="H57" s="127"/>
      <c r="I57" s="125"/>
      <c r="J57" s="125" t="s">
        <v>58</v>
      </c>
      <c r="K57" s="124"/>
      <c r="L57" s="176"/>
      <c r="M57" s="1"/>
    </row>
    <row r="58" spans="1:13" x14ac:dyDescent="0.25">
      <c r="A58" s="63"/>
      <c r="B58" s="58"/>
      <c r="C58" s="177" t="s">
        <v>90</v>
      </c>
      <c r="D58" s="25"/>
      <c r="E58" s="77"/>
      <c r="F58" s="325"/>
      <c r="G58" s="140"/>
      <c r="H58" s="52"/>
      <c r="I58" s="73"/>
      <c r="J58" s="30"/>
      <c r="K58" s="30"/>
      <c r="L58" s="35"/>
    </row>
    <row r="59" spans="1:13" x14ac:dyDescent="0.25">
      <c r="A59" s="25">
        <v>18</v>
      </c>
      <c r="B59" s="26">
        <v>462</v>
      </c>
      <c r="C59" s="177" t="s">
        <v>91</v>
      </c>
      <c r="D59" s="25"/>
      <c r="E59" s="77"/>
      <c r="F59" s="325"/>
      <c r="G59" s="140"/>
      <c r="H59" s="52"/>
      <c r="I59" s="73"/>
      <c r="J59" s="30"/>
      <c r="K59" s="34" t="s">
        <v>18</v>
      </c>
      <c r="L59" s="178">
        <f>H62</f>
        <v>13800000</v>
      </c>
      <c r="M59" s="54">
        <v>1700000</v>
      </c>
    </row>
    <row r="60" spans="1:13" x14ac:dyDescent="0.25">
      <c r="A60" s="130"/>
      <c r="B60" s="26"/>
      <c r="C60" s="162" t="s">
        <v>533</v>
      </c>
      <c r="D60" s="25"/>
      <c r="E60" s="77"/>
      <c r="F60" s="325">
        <v>11</v>
      </c>
      <c r="G60" s="140">
        <v>800000</v>
      </c>
      <c r="H60" s="52">
        <f>G60*F60</f>
        <v>8800000</v>
      </c>
      <c r="I60" s="73"/>
      <c r="J60" s="30"/>
      <c r="K60" s="34"/>
      <c r="L60" s="178"/>
      <c r="M60" s="54"/>
    </row>
    <row r="61" spans="1:13" x14ac:dyDescent="0.25">
      <c r="A61" s="130"/>
      <c r="B61" s="26"/>
      <c r="C61" s="162" t="s">
        <v>534</v>
      </c>
      <c r="D61" s="25"/>
      <c r="E61" s="77"/>
      <c r="F61" s="325"/>
      <c r="G61" s="140"/>
      <c r="H61" s="52">
        <v>5000000</v>
      </c>
      <c r="I61" s="73"/>
      <c r="J61" s="30"/>
      <c r="K61" s="34"/>
      <c r="L61" s="178"/>
      <c r="M61" s="54"/>
    </row>
    <row r="62" spans="1:13" x14ac:dyDescent="0.25">
      <c r="A62" s="130"/>
      <c r="B62" s="26"/>
      <c r="C62" s="162" t="s">
        <v>18</v>
      </c>
      <c r="D62" s="25"/>
      <c r="E62" s="77"/>
      <c r="F62" s="325"/>
      <c r="G62" s="140"/>
      <c r="H62" s="52">
        <f>SUM(H60:H61)</f>
        <v>13800000</v>
      </c>
      <c r="I62" s="73"/>
      <c r="J62" s="30"/>
      <c r="K62" s="34"/>
      <c r="L62" s="178"/>
      <c r="M62" s="54"/>
    </row>
    <row r="63" spans="1:13" x14ac:dyDescent="0.25">
      <c r="A63" s="130">
        <v>19</v>
      </c>
      <c r="B63" s="146">
        <v>463</v>
      </c>
      <c r="C63" s="162" t="s">
        <v>93</v>
      </c>
      <c r="D63" s="75"/>
      <c r="E63" s="76"/>
      <c r="F63" s="325"/>
      <c r="G63" s="140"/>
      <c r="H63" s="182"/>
      <c r="I63" s="73"/>
      <c r="J63" s="30"/>
      <c r="K63" s="34" t="s">
        <v>18</v>
      </c>
      <c r="L63" s="178">
        <f>H64</f>
        <v>7500000</v>
      </c>
      <c r="M63" s="54">
        <v>800000</v>
      </c>
    </row>
    <row r="64" spans="1:13" x14ac:dyDescent="0.25">
      <c r="A64" s="130"/>
      <c r="B64" s="146"/>
      <c r="C64" s="162" t="s">
        <v>535</v>
      </c>
      <c r="D64" s="75"/>
      <c r="E64" s="76"/>
      <c r="F64" s="325"/>
      <c r="G64" s="140"/>
      <c r="H64" s="52">
        <v>7500000</v>
      </c>
      <c r="I64" s="73"/>
      <c r="J64" s="30"/>
      <c r="K64" s="34"/>
      <c r="L64" s="178"/>
      <c r="M64" s="54"/>
    </row>
    <row r="65" spans="1:13" x14ac:dyDescent="0.25">
      <c r="A65" s="130">
        <v>20</v>
      </c>
      <c r="B65" s="146">
        <v>464</v>
      </c>
      <c r="C65" s="184" t="s">
        <v>97</v>
      </c>
      <c r="D65" s="75"/>
      <c r="E65" s="76"/>
      <c r="F65" s="325"/>
      <c r="G65" s="140"/>
      <c r="H65" s="52"/>
      <c r="I65" s="73"/>
      <c r="J65" s="30"/>
      <c r="K65" s="34"/>
      <c r="L65" s="35"/>
      <c r="M65" s="54">
        <v>2500000</v>
      </c>
    </row>
    <row r="66" spans="1:13" x14ac:dyDescent="0.25">
      <c r="A66" s="130">
        <v>21</v>
      </c>
      <c r="B66" s="146">
        <v>465</v>
      </c>
      <c r="C66" s="27" t="s">
        <v>557</v>
      </c>
      <c r="D66" s="38"/>
      <c r="E66" s="39"/>
      <c r="F66" s="325"/>
      <c r="G66" s="140"/>
      <c r="H66" s="52">
        <v>10000000</v>
      </c>
      <c r="I66" s="73"/>
      <c r="J66" s="30"/>
      <c r="K66" s="30"/>
      <c r="L66" s="49">
        <v>10000000</v>
      </c>
    </row>
    <row r="67" spans="1:13" x14ac:dyDescent="0.25">
      <c r="A67" s="25">
        <v>22</v>
      </c>
      <c r="B67" s="146">
        <v>468</v>
      </c>
      <c r="C67" s="184" t="s">
        <v>99</v>
      </c>
      <c r="D67" s="75"/>
      <c r="E67" s="76"/>
      <c r="F67" s="325"/>
      <c r="G67" s="140"/>
      <c r="H67" s="134"/>
      <c r="I67" s="73"/>
      <c r="J67" s="78"/>
      <c r="K67" s="34"/>
      <c r="L67" s="35"/>
    </row>
    <row r="68" spans="1:13" x14ac:dyDescent="0.25">
      <c r="A68" s="25">
        <v>23</v>
      </c>
      <c r="B68" s="146">
        <v>470</v>
      </c>
      <c r="C68" s="184" t="s">
        <v>100</v>
      </c>
      <c r="D68" s="75"/>
      <c r="E68" s="76"/>
      <c r="F68" s="325"/>
      <c r="G68" s="140"/>
      <c r="H68" s="52"/>
      <c r="I68" s="73"/>
      <c r="J68" s="30"/>
      <c r="K68" s="34"/>
      <c r="L68" s="35"/>
    </row>
    <row r="69" spans="1:13" x14ac:dyDescent="0.25">
      <c r="A69" s="63">
        <v>24</v>
      </c>
      <c r="B69" s="64">
        <v>473</v>
      </c>
      <c r="C69" s="184" t="s">
        <v>101</v>
      </c>
      <c r="D69" s="75"/>
      <c r="E69" s="76"/>
      <c r="F69" s="325"/>
      <c r="G69" s="140"/>
      <c r="H69" s="52"/>
      <c r="I69" s="73"/>
      <c r="J69" s="30"/>
      <c r="K69" s="34"/>
      <c r="L69" s="187"/>
      <c r="M69" s="54">
        <v>812920</v>
      </c>
    </row>
    <row r="70" spans="1:13" x14ac:dyDescent="0.25">
      <c r="A70" s="130">
        <v>25</v>
      </c>
      <c r="B70" s="26">
        <v>474</v>
      </c>
      <c r="C70" s="184" t="s">
        <v>106</v>
      </c>
      <c r="D70" s="75"/>
      <c r="E70" s="76"/>
      <c r="F70" s="325"/>
      <c r="G70" s="140"/>
      <c r="H70" s="188"/>
      <c r="I70" s="73"/>
      <c r="J70" s="30"/>
      <c r="K70" s="30"/>
      <c r="L70" s="35"/>
      <c r="M70" s="1">
        <v>0</v>
      </c>
    </row>
    <row r="71" spans="1:13" x14ac:dyDescent="0.25">
      <c r="A71" s="25">
        <v>26</v>
      </c>
      <c r="B71" s="26">
        <v>476</v>
      </c>
      <c r="C71" s="184" t="s">
        <v>107</v>
      </c>
      <c r="D71" s="75"/>
      <c r="E71" s="76"/>
      <c r="F71" s="325"/>
      <c r="G71" s="140"/>
      <c r="H71" s="52"/>
      <c r="I71" s="73"/>
      <c r="J71" s="30"/>
      <c r="K71" s="34"/>
      <c r="L71" s="187"/>
      <c r="M71" s="54">
        <v>3251681</v>
      </c>
    </row>
    <row r="72" spans="1:13" x14ac:dyDescent="0.25">
      <c r="A72" s="100">
        <v>27</v>
      </c>
      <c r="B72" s="45">
        <v>477</v>
      </c>
      <c r="C72" s="184" t="s">
        <v>108</v>
      </c>
      <c r="D72" s="75"/>
      <c r="E72" s="76"/>
      <c r="F72" s="325"/>
      <c r="G72" s="140"/>
      <c r="H72" s="52"/>
      <c r="I72" s="73"/>
      <c r="J72" s="30"/>
      <c r="K72" s="34"/>
      <c r="L72" s="35"/>
      <c r="M72" s="54">
        <v>17884244</v>
      </c>
    </row>
    <row r="73" spans="1:13" x14ac:dyDescent="0.25">
      <c r="A73" s="63">
        <v>28</v>
      </c>
      <c r="B73" s="64">
        <v>479</v>
      </c>
      <c r="C73" s="184" t="s">
        <v>128</v>
      </c>
      <c r="D73" s="193"/>
      <c r="E73" s="97"/>
      <c r="F73" s="327"/>
      <c r="G73" s="194"/>
      <c r="H73" s="182"/>
      <c r="I73" s="73"/>
      <c r="J73" s="30"/>
      <c r="K73" s="30"/>
      <c r="L73" s="198"/>
      <c r="M73" s="199" t="s">
        <v>129</v>
      </c>
    </row>
    <row r="74" spans="1:13" x14ac:dyDescent="0.25">
      <c r="A74" s="63">
        <v>29</v>
      </c>
      <c r="B74" s="64">
        <v>482</v>
      </c>
      <c r="C74" s="184" t="s">
        <v>130</v>
      </c>
      <c r="D74" s="75"/>
      <c r="E74" s="76"/>
      <c r="F74" s="325"/>
      <c r="G74" s="140"/>
      <c r="H74" s="52"/>
      <c r="I74" s="73"/>
      <c r="J74" s="30"/>
      <c r="K74" s="34"/>
      <c r="L74" s="187"/>
      <c r="M74" s="54">
        <v>5690441</v>
      </c>
    </row>
    <row r="75" spans="1:13" x14ac:dyDescent="0.25">
      <c r="A75" s="100">
        <v>30</v>
      </c>
      <c r="B75" s="45">
        <v>483</v>
      </c>
      <c r="C75" s="27" t="s">
        <v>132</v>
      </c>
      <c r="D75" s="38"/>
      <c r="E75" s="39"/>
      <c r="F75" s="325"/>
      <c r="G75" s="140"/>
      <c r="H75" s="52"/>
      <c r="I75" s="73"/>
      <c r="J75" s="30"/>
      <c r="K75" s="34" t="s">
        <v>18</v>
      </c>
      <c r="L75" s="449">
        <v>10000000</v>
      </c>
      <c r="M75" s="54">
        <v>15445484</v>
      </c>
    </row>
    <row r="76" spans="1:13" x14ac:dyDescent="0.25">
      <c r="A76" s="25">
        <v>31</v>
      </c>
      <c r="B76" s="26">
        <v>490</v>
      </c>
      <c r="C76" s="184" t="s">
        <v>135</v>
      </c>
      <c r="D76" s="75"/>
      <c r="E76" s="76"/>
      <c r="F76" s="325"/>
      <c r="G76" s="194"/>
      <c r="H76" s="182"/>
      <c r="I76" s="73"/>
      <c r="J76" s="30"/>
      <c r="K76" s="34"/>
      <c r="L76" s="187"/>
      <c r="M76" s="54">
        <v>2438761</v>
      </c>
    </row>
    <row r="77" spans="1:13" x14ac:dyDescent="0.25">
      <c r="A77" s="25">
        <v>32</v>
      </c>
      <c r="B77" s="26">
        <v>499</v>
      </c>
      <c r="C77" s="27" t="s">
        <v>136</v>
      </c>
      <c r="D77" s="38"/>
      <c r="E77" s="39"/>
      <c r="F77" s="325"/>
      <c r="G77" s="140"/>
      <c r="H77" s="52"/>
      <c r="I77" s="73"/>
      <c r="J77" s="30"/>
      <c r="K77" s="34" t="s">
        <v>18</v>
      </c>
      <c r="L77" s="217">
        <f>H78</f>
        <v>20000000</v>
      </c>
      <c r="M77" s="217">
        <v>8942122</v>
      </c>
    </row>
    <row r="78" spans="1:13" x14ac:dyDescent="0.25">
      <c r="A78" s="25"/>
      <c r="B78" s="26"/>
      <c r="C78" s="157" t="s">
        <v>536</v>
      </c>
      <c r="D78" s="38"/>
      <c r="E78" s="39"/>
      <c r="F78" s="325"/>
      <c r="G78" s="140"/>
      <c r="H78" s="52">
        <v>20000000</v>
      </c>
      <c r="I78" s="73"/>
      <c r="J78" s="30"/>
      <c r="K78" s="30"/>
      <c r="L78" s="198"/>
      <c r="M78" s="217"/>
    </row>
    <row r="79" spans="1:13" x14ac:dyDescent="0.25">
      <c r="A79" s="25">
        <v>33</v>
      </c>
      <c r="B79" s="26">
        <v>510</v>
      </c>
      <c r="C79" s="184" t="s">
        <v>137</v>
      </c>
      <c r="D79" s="75"/>
      <c r="E79" s="76"/>
      <c r="F79" s="325"/>
      <c r="G79" s="140"/>
      <c r="H79" s="52"/>
      <c r="I79" s="73"/>
      <c r="J79" s="30"/>
      <c r="K79" s="34"/>
      <c r="L79" s="187"/>
      <c r="M79" s="54">
        <v>16625840</v>
      </c>
    </row>
    <row r="80" spans="1:13" x14ac:dyDescent="0.25">
      <c r="A80" s="25">
        <v>34</v>
      </c>
      <c r="B80" s="26">
        <v>512</v>
      </c>
      <c r="C80" s="184" t="s">
        <v>138</v>
      </c>
      <c r="D80" s="75"/>
      <c r="E80" s="76"/>
      <c r="F80" s="325"/>
      <c r="G80" s="140"/>
      <c r="H80" s="182"/>
      <c r="I80" s="73"/>
      <c r="J80" s="30"/>
      <c r="K80" s="34" t="s">
        <v>18</v>
      </c>
      <c r="L80" s="449">
        <f>H81</f>
        <v>1300000</v>
      </c>
      <c r="M80" s="54">
        <v>25200526</v>
      </c>
    </row>
    <row r="81" spans="1:13" x14ac:dyDescent="0.25">
      <c r="A81" s="25"/>
      <c r="B81" s="26"/>
      <c r="C81" s="162" t="s">
        <v>537</v>
      </c>
      <c r="D81" s="75"/>
      <c r="E81" s="76"/>
      <c r="F81" s="325"/>
      <c r="G81" s="140"/>
      <c r="H81" s="52">
        <v>1300000</v>
      </c>
      <c r="I81" s="73"/>
      <c r="J81" s="30"/>
      <c r="K81" s="34"/>
      <c r="L81" s="187"/>
      <c r="M81" s="186"/>
    </row>
    <row r="82" spans="1:13" x14ac:dyDescent="0.25">
      <c r="A82" s="25">
        <v>35</v>
      </c>
      <c r="B82" s="26">
        <v>541</v>
      </c>
      <c r="C82" s="27" t="s">
        <v>141</v>
      </c>
      <c r="D82" s="38"/>
      <c r="E82" s="39"/>
      <c r="F82" s="325"/>
      <c r="G82" s="140"/>
      <c r="H82" s="52"/>
      <c r="I82" s="73"/>
      <c r="J82" s="30"/>
      <c r="K82" s="30"/>
      <c r="L82" s="35"/>
    </row>
    <row r="83" spans="1:13" x14ac:dyDescent="0.25">
      <c r="A83" s="25"/>
      <c r="B83" s="25"/>
      <c r="C83" s="89" t="s">
        <v>142</v>
      </c>
      <c r="D83" s="28"/>
      <c r="E83" s="29"/>
      <c r="F83" s="327"/>
      <c r="G83" s="194"/>
      <c r="H83" s="182"/>
      <c r="I83" s="11"/>
      <c r="J83" s="34"/>
      <c r="K83" s="34" t="s">
        <v>18</v>
      </c>
      <c r="L83" s="172">
        <f>SUM(L59:L82)</f>
        <v>62600000</v>
      </c>
      <c r="M83" s="98">
        <f>SUM(M59:M82)</f>
        <v>101292019</v>
      </c>
    </row>
    <row r="84" spans="1:13" s="24" customFormat="1" ht="12.75" x14ac:dyDescent="0.2">
      <c r="A84" s="120"/>
      <c r="B84" s="121"/>
      <c r="C84" s="204"/>
      <c r="D84" s="205"/>
      <c r="E84" s="205"/>
      <c r="F84" s="338"/>
      <c r="G84" s="207" t="s">
        <v>58</v>
      </c>
      <c r="H84" s="208"/>
      <c r="I84" s="206"/>
      <c r="J84" s="206" t="s">
        <v>58</v>
      </c>
      <c r="K84" s="205"/>
      <c r="L84" s="205"/>
      <c r="M84" s="1"/>
    </row>
    <row r="85" spans="1:13" x14ac:dyDescent="0.25">
      <c r="A85" s="63"/>
      <c r="B85" s="209"/>
      <c r="C85" s="184" t="s">
        <v>143</v>
      </c>
      <c r="D85" s="75"/>
      <c r="E85" s="76"/>
      <c r="F85" s="325"/>
      <c r="G85" s="140"/>
      <c r="H85" s="52"/>
      <c r="I85" s="73"/>
      <c r="J85" s="30"/>
      <c r="K85" s="30"/>
      <c r="L85" s="187"/>
    </row>
    <row r="86" spans="1:13" x14ac:dyDescent="0.25">
      <c r="A86" s="130">
        <v>36</v>
      </c>
      <c r="B86" s="210">
        <v>140</v>
      </c>
      <c r="C86" s="184" t="s">
        <v>144</v>
      </c>
      <c r="D86" s="75"/>
      <c r="E86" s="76"/>
      <c r="F86" s="325"/>
      <c r="G86" s="140"/>
      <c r="H86" s="134"/>
      <c r="I86" s="73"/>
      <c r="J86" s="30"/>
      <c r="K86" s="34"/>
      <c r="L86" s="35"/>
      <c r="M86" s="211">
        <v>0</v>
      </c>
    </row>
    <row r="87" spans="1:13" x14ac:dyDescent="0.25">
      <c r="A87" s="130">
        <v>37</v>
      </c>
      <c r="B87" s="210">
        <v>162</v>
      </c>
      <c r="C87" s="184" t="s">
        <v>145</v>
      </c>
      <c r="D87" s="75"/>
      <c r="E87" s="76"/>
      <c r="F87" s="325"/>
      <c r="G87" s="140"/>
      <c r="H87" s="52"/>
      <c r="I87" s="73"/>
      <c r="J87" s="30"/>
      <c r="K87" s="34"/>
      <c r="L87" s="35"/>
      <c r="M87" s="211">
        <v>0</v>
      </c>
    </row>
    <row r="88" spans="1:13" x14ac:dyDescent="0.25">
      <c r="A88" s="25">
        <v>38</v>
      </c>
      <c r="B88" s="26">
        <v>164</v>
      </c>
      <c r="C88" s="27" t="s">
        <v>146</v>
      </c>
      <c r="D88" s="38"/>
      <c r="E88" s="39"/>
      <c r="F88" s="325"/>
      <c r="G88" s="140"/>
      <c r="H88" s="52"/>
      <c r="I88" s="73"/>
      <c r="J88" s="30"/>
      <c r="K88" s="34"/>
      <c r="L88" s="35"/>
      <c r="M88" s="211">
        <v>0</v>
      </c>
    </row>
    <row r="89" spans="1:13" x14ac:dyDescent="0.25">
      <c r="A89" s="25">
        <v>39</v>
      </c>
      <c r="B89" s="26">
        <v>166</v>
      </c>
      <c r="C89" s="177" t="s">
        <v>147</v>
      </c>
      <c r="D89" s="25"/>
      <c r="E89" s="77"/>
      <c r="F89" s="325"/>
      <c r="G89" s="140"/>
      <c r="H89" s="52"/>
      <c r="I89" s="73"/>
      <c r="J89" s="30"/>
      <c r="K89" s="34"/>
      <c r="L89" s="187"/>
      <c r="M89" s="54">
        <v>0</v>
      </c>
    </row>
    <row r="90" spans="1:13" x14ac:dyDescent="0.25">
      <c r="A90" s="25">
        <v>40</v>
      </c>
      <c r="B90" s="26">
        <v>168</v>
      </c>
      <c r="C90" s="177" t="s">
        <v>149</v>
      </c>
      <c r="D90" s="25"/>
      <c r="E90" s="77"/>
      <c r="F90" s="325"/>
      <c r="G90" s="140"/>
      <c r="H90" s="52"/>
      <c r="I90" s="73"/>
      <c r="J90" s="30"/>
      <c r="K90" s="34"/>
      <c r="L90" s="187"/>
      <c r="M90" s="54">
        <v>0</v>
      </c>
    </row>
    <row r="91" spans="1:13" x14ac:dyDescent="0.25">
      <c r="A91" s="25">
        <v>41</v>
      </c>
      <c r="B91" s="26">
        <v>170</v>
      </c>
      <c r="C91" s="27" t="s">
        <v>150</v>
      </c>
      <c r="D91" s="38"/>
      <c r="E91" s="39"/>
      <c r="F91" s="325"/>
      <c r="G91" s="140"/>
      <c r="H91" s="52"/>
      <c r="I91" s="73"/>
      <c r="J91" s="30"/>
      <c r="K91" s="34"/>
      <c r="L91" s="187"/>
      <c r="M91" s="54">
        <v>0</v>
      </c>
    </row>
    <row r="92" spans="1:13" x14ac:dyDescent="0.25">
      <c r="A92" s="25">
        <v>42</v>
      </c>
      <c r="B92" s="146">
        <v>172</v>
      </c>
      <c r="C92" s="27" t="s">
        <v>164</v>
      </c>
      <c r="D92" s="38"/>
      <c r="E92" s="39"/>
      <c r="F92" s="325"/>
      <c r="G92" s="140"/>
      <c r="H92" s="52"/>
      <c r="I92" s="73"/>
      <c r="J92" s="30"/>
      <c r="K92" s="34"/>
      <c r="L92" s="187"/>
      <c r="M92" s="54">
        <v>0</v>
      </c>
    </row>
    <row r="93" spans="1:13" x14ac:dyDescent="0.25">
      <c r="A93" s="130">
        <v>43</v>
      </c>
      <c r="B93" s="26">
        <v>174</v>
      </c>
      <c r="C93" s="184" t="s">
        <v>177</v>
      </c>
      <c r="D93" s="75"/>
      <c r="E93" s="76"/>
      <c r="F93" s="325"/>
      <c r="G93" s="140"/>
      <c r="H93" s="134"/>
      <c r="I93" s="73"/>
      <c r="J93" s="30"/>
      <c r="K93" s="30"/>
      <c r="L93" s="215"/>
      <c r="M93" s="216">
        <v>0</v>
      </c>
    </row>
    <row r="94" spans="1:13" x14ac:dyDescent="0.25">
      <c r="A94" s="25">
        <v>44</v>
      </c>
      <c r="B94" s="26">
        <v>475</v>
      </c>
      <c r="C94" s="184" t="s">
        <v>178</v>
      </c>
      <c r="D94" s="75"/>
      <c r="E94" s="76"/>
      <c r="F94" s="325"/>
      <c r="G94" s="140"/>
      <c r="H94" s="52"/>
      <c r="I94" s="73"/>
      <c r="J94" s="30"/>
      <c r="K94" s="30"/>
      <c r="L94" s="198"/>
      <c r="M94" s="217" t="s">
        <v>129</v>
      </c>
    </row>
    <row r="95" spans="1:13" x14ac:dyDescent="0.25">
      <c r="A95" s="25">
        <v>45</v>
      </c>
      <c r="B95" s="26">
        <v>514</v>
      </c>
      <c r="C95" s="184" t="s">
        <v>179</v>
      </c>
      <c r="D95" s="75"/>
      <c r="E95" s="76"/>
      <c r="F95" s="325"/>
      <c r="G95" s="140"/>
      <c r="H95" s="52"/>
      <c r="I95" s="73"/>
      <c r="J95" s="30"/>
      <c r="K95" s="30"/>
      <c r="L95" s="198"/>
      <c r="M95" s="217" t="s">
        <v>129</v>
      </c>
    </row>
    <row r="96" spans="1:13" x14ac:dyDescent="0.25">
      <c r="A96" s="63">
        <v>46</v>
      </c>
      <c r="B96" s="163">
        <v>515</v>
      </c>
      <c r="C96" s="184" t="s">
        <v>180</v>
      </c>
      <c r="D96" s="75"/>
      <c r="E96" s="76"/>
      <c r="F96" s="325"/>
      <c r="G96" s="140"/>
      <c r="H96" s="52"/>
      <c r="I96" s="73"/>
      <c r="J96" s="30"/>
      <c r="K96" s="34"/>
      <c r="L96" s="218"/>
      <c r="M96" s="54">
        <v>0</v>
      </c>
    </row>
    <row r="97" spans="1:13" x14ac:dyDescent="0.25">
      <c r="A97" s="63">
        <v>47</v>
      </c>
      <c r="B97" s="163">
        <v>516</v>
      </c>
      <c r="C97" s="184" t="s">
        <v>182</v>
      </c>
      <c r="D97" s="75"/>
      <c r="E97" s="76"/>
      <c r="F97" s="325"/>
      <c r="G97" s="140"/>
      <c r="H97" s="52"/>
      <c r="I97" s="73"/>
      <c r="J97" s="30"/>
      <c r="K97" s="34" t="s">
        <v>18</v>
      </c>
      <c r="L97" s="423">
        <v>1000000</v>
      </c>
      <c r="M97" s="54">
        <v>2221982</v>
      </c>
    </row>
    <row r="98" spans="1:13" x14ac:dyDescent="0.25">
      <c r="A98" s="25">
        <v>48</v>
      </c>
      <c r="B98" s="26">
        <v>517</v>
      </c>
      <c r="C98" s="27" t="s">
        <v>183</v>
      </c>
      <c r="D98" s="38"/>
      <c r="E98" s="39"/>
      <c r="F98" s="325"/>
      <c r="G98" s="140"/>
      <c r="H98" s="52"/>
      <c r="I98" s="73"/>
      <c r="J98" s="30"/>
      <c r="K98" s="30"/>
      <c r="L98" s="198"/>
      <c r="M98" s="217" t="s">
        <v>129</v>
      </c>
    </row>
    <row r="99" spans="1:13" x14ac:dyDescent="0.25">
      <c r="A99" s="25">
        <v>49</v>
      </c>
      <c r="B99" s="26">
        <v>518</v>
      </c>
      <c r="C99" s="27" t="s">
        <v>184</v>
      </c>
      <c r="D99" s="38"/>
      <c r="E99" s="39"/>
      <c r="F99" s="325"/>
      <c r="G99" s="140"/>
      <c r="H99" s="52"/>
      <c r="I99" s="73"/>
      <c r="J99" s="30"/>
      <c r="K99" s="34"/>
      <c r="L99" s="187"/>
      <c r="M99" s="54">
        <v>0</v>
      </c>
    </row>
    <row r="100" spans="1:13" x14ac:dyDescent="0.25">
      <c r="A100" s="25">
        <v>50</v>
      </c>
      <c r="B100" s="26">
        <v>522</v>
      </c>
      <c r="C100" s="27" t="s">
        <v>186</v>
      </c>
      <c r="D100" s="38"/>
      <c r="E100" s="39"/>
      <c r="F100" s="325"/>
      <c r="G100" s="140"/>
      <c r="H100" s="182"/>
      <c r="I100" s="73"/>
      <c r="J100" s="30"/>
      <c r="K100" s="34"/>
      <c r="L100" s="187"/>
      <c r="M100" s="54">
        <v>487752</v>
      </c>
    </row>
    <row r="101" spans="1:13" x14ac:dyDescent="0.25">
      <c r="A101" s="25">
        <v>51</v>
      </c>
      <c r="B101" s="26">
        <v>525</v>
      </c>
      <c r="C101" s="184" t="s">
        <v>190</v>
      </c>
      <c r="D101" s="75"/>
      <c r="E101" s="76"/>
      <c r="F101" s="325"/>
      <c r="G101" s="140"/>
      <c r="H101" s="52"/>
      <c r="I101" s="73"/>
      <c r="J101" s="30"/>
      <c r="K101" s="34" t="s">
        <v>18</v>
      </c>
      <c r="L101" s="423">
        <v>1000000</v>
      </c>
      <c r="M101" s="54">
        <v>0</v>
      </c>
    </row>
    <row r="102" spans="1:13" x14ac:dyDescent="0.25">
      <c r="A102" s="25">
        <v>52</v>
      </c>
      <c r="B102" s="26">
        <v>527</v>
      </c>
      <c r="C102" s="184" t="s">
        <v>195</v>
      </c>
      <c r="D102" s="75"/>
      <c r="E102" s="76"/>
      <c r="F102" s="325"/>
      <c r="G102" s="140"/>
      <c r="H102" s="52"/>
      <c r="I102" s="73"/>
      <c r="J102" s="30"/>
      <c r="K102" s="30"/>
      <c r="L102" s="198"/>
      <c r="M102" s="217"/>
    </row>
    <row r="103" spans="1:13" x14ac:dyDescent="0.25">
      <c r="A103" s="130">
        <v>53</v>
      </c>
      <c r="B103" s="26">
        <v>528</v>
      </c>
      <c r="C103" s="27" t="s">
        <v>196</v>
      </c>
      <c r="D103" s="28"/>
      <c r="E103" s="29"/>
      <c r="F103" s="325"/>
      <c r="G103" s="140"/>
      <c r="H103" s="52"/>
      <c r="I103" s="73"/>
      <c r="J103" s="30"/>
      <c r="K103" s="34"/>
      <c r="L103" s="198"/>
      <c r="M103" s="217" t="s">
        <v>129</v>
      </c>
    </row>
    <row r="104" spans="1:13" x14ac:dyDescent="0.25">
      <c r="A104" s="130">
        <v>54</v>
      </c>
      <c r="B104" s="26">
        <v>529</v>
      </c>
      <c r="C104" s="27" t="s">
        <v>197</v>
      </c>
      <c r="D104" s="38"/>
      <c r="E104" s="39"/>
      <c r="F104" s="325"/>
      <c r="G104" s="140"/>
      <c r="H104" s="52"/>
      <c r="I104" s="73"/>
      <c r="J104" s="30"/>
      <c r="K104" s="34"/>
      <c r="L104" s="187"/>
      <c r="M104" s="54"/>
    </row>
    <row r="105" spans="1:13" x14ac:dyDescent="0.25">
      <c r="A105" s="63"/>
      <c r="B105" s="159"/>
      <c r="C105" s="418" t="s">
        <v>198</v>
      </c>
      <c r="D105" s="66"/>
      <c r="E105" s="67"/>
      <c r="F105" s="328"/>
      <c r="G105" s="143"/>
      <c r="H105" s="419"/>
      <c r="I105" s="40"/>
      <c r="J105" s="41"/>
      <c r="K105" s="34"/>
      <c r="L105" s="187">
        <f>SUM(L86:L104)</f>
        <v>2000000</v>
      </c>
      <c r="M105" s="98">
        <f>SUM(M86:M104)</f>
        <v>2709734</v>
      </c>
    </row>
    <row r="106" spans="1:13" x14ac:dyDescent="0.25">
      <c r="A106" s="87"/>
      <c r="B106" s="149"/>
      <c r="C106" s="150"/>
      <c r="D106" s="151"/>
      <c r="E106" s="152"/>
      <c r="F106" s="334"/>
      <c r="G106" s="154"/>
      <c r="H106" s="155"/>
      <c r="I106" s="170"/>
      <c r="J106" s="153"/>
      <c r="K106" s="168"/>
      <c r="L106" s="71"/>
    </row>
    <row r="107" spans="1:13" s="24" customFormat="1" ht="12.75" x14ac:dyDescent="0.2">
      <c r="A107" s="106"/>
      <c r="B107" s="107"/>
      <c r="C107" s="108"/>
      <c r="D107" s="107"/>
      <c r="E107" s="109"/>
      <c r="F107" s="330"/>
      <c r="G107" s="110" t="s">
        <v>5</v>
      </c>
      <c r="H107" s="111"/>
      <c r="I107" s="107"/>
      <c r="J107" s="107" t="s">
        <v>6</v>
      </c>
      <c r="K107" s="109"/>
      <c r="L107" s="107" t="s">
        <v>7</v>
      </c>
      <c r="M107" s="1"/>
    </row>
    <row r="108" spans="1:13" s="24" customFormat="1" ht="12.75" x14ac:dyDescent="0.2">
      <c r="A108" s="112" t="s">
        <v>2</v>
      </c>
      <c r="B108" s="113" t="s">
        <v>3</v>
      </c>
      <c r="C108" s="114" t="s">
        <v>4</v>
      </c>
      <c r="D108" s="113" t="s">
        <v>9</v>
      </c>
      <c r="E108" s="115" t="s">
        <v>10</v>
      </c>
      <c r="F108" s="331" t="s">
        <v>89</v>
      </c>
      <c r="G108" s="117" t="s">
        <v>12</v>
      </c>
      <c r="H108" s="118" t="s">
        <v>13</v>
      </c>
      <c r="I108" s="119" t="s">
        <v>11</v>
      </c>
      <c r="J108" s="116" t="s">
        <v>12</v>
      </c>
      <c r="K108" s="115" t="s">
        <v>13</v>
      </c>
      <c r="L108" s="113" t="s">
        <v>14</v>
      </c>
      <c r="M108" s="1"/>
    </row>
    <row r="109" spans="1:13" s="24" customFormat="1" ht="12.75" x14ac:dyDescent="0.2">
      <c r="A109" s="120"/>
      <c r="B109" s="121"/>
      <c r="C109" s="122"/>
      <c r="D109" s="123"/>
      <c r="E109" s="124"/>
      <c r="F109" s="332"/>
      <c r="G109" s="126" t="s">
        <v>58</v>
      </c>
      <c r="H109" s="127"/>
      <c r="I109" s="125"/>
      <c r="J109" s="125" t="s">
        <v>58</v>
      </c>
      <c r="K109" s="124"/>
      <c r="L109" s="123"/>
      <c r="M109" s="1"/>
    </row>
    <row r="110" spans="1:13" x14ac:dyDescent="0.25">
      <c r="A110" s="100"/>
      <c r="B110" s="219"/>
      <c r="C110" s="220" t="s">
        <v>199</v>
      </c>
      <c r="D110" s="75"/>
      <c r="E110" s="76"/>
      <c r="F110" s="325"/>
      <c r="G110" s="140"/>
      <c r="H110" s="52"/>
      <c r="I110" s="73"/>
      <c r="J110" s="30"/>
      <c r="K110" s="62"/>
      <c r="L110" s="51"/>
    </row>
    <row r="111" spans="1:13" x14ac:dyDescent="0.25">
      <c r="A111" s="63">
        <v>55</v>
      </c>
      <c r="B111" s="163">
        <v>466</v>
      </c>
      <c r="C111" s="184" t="s">
        <v>200</v>
      </c>
      <c r="D111" s="75"/>
      <c r="E111" s="76"/>
      <c r="F111" s="325"/>
      <c r="G111" s="140"/>
      <c r="H111" s="52"/>
      <c r="I111" s="73"/>
      <c r="J111" s="30"/>
      <c r="K111" s="34" t="s">
        <v>18</v>
      </c>
      <c r="L111" s="211">
        <f>H112</f>
        <v>1500000</v>
      </c>
      <c r="M111" s="54">
        <v>126454</v>
      </c>
    </row>
    <row r="112" spans="1:13" x14ac:dyDescent="0.25">
      <c r="A112" s="63"/>
      <c r="B112" s="163"/>
      <c r="C112" s="162" t="s">
        <v>538</v>
      </c>
      <c r="D112" s="75"/>
      <c r="E112" s="76"/>
      <c r="F112" s="325"/>
      <c r="G112" s="140"/>
      <c r="H112" s="52">
        <v>1500000</v>
      </c>
      <c r="I112" s="73"/>
      <c r="J112" s="30"/>
      <c r="K112" s="450"/>
      <c r="L112" s="211"/>
      <c r="M112" s="54"/>
    </row>
    <row r="113" spans="1:13" x14ac:dyDescent="0.25">
      <c r="A113" s="25">
        <v>56</v>
      </c>
      <c r="B113" s="146">
        <v>467</v>
      </c>
      <c r="C113" s="184" t="s">
        <v>208</v>
      </c>
      <c r="D113" s="75"/>
      <c r="E113" s="76"/>
      <c r="F113" s="325"/>
      <c r="G113" s="140"/>
      <c r="H113" s="52"/>
      <c r="I113" s="73"/>
      <c r="J113" s="30"/>
      <c r="K113" s="153"/>
      <c r="L113" s="217"/>
      <c r="M113" s="199">
        <v>0</v>
      </c>
    </row>
    <row r="114" spans="1:13" x14ac:dyDescent="0.25">
      <c r="A114" s="25">
        <v>57</v>
      </c>
      <c r="B114" s="146">
        <v>469</v>
      </c>
      <c r="C114" s="184" t="s">
        <v>209</v>
      </c>
      <c r="D114" s="75"/>
      <c r="E114" s="76"/>
      <c r="F114" s="325"/>
      <c r="G114" s="140"/>
      <c r="H114" s="52"/>
      <c r="I114" s="73"/>
      <c r="J114" s="30"/>
      <c r="K114" s="34"/>
      <c r="L114" s="451"/>
      <c r="M114" s="226">
        <v>0</v>
      </c>
    </row>
    <row r="115" spans="1:13" x14ac:dyDescent="0.25">
      <c r="A115" s="25">
        <v>58</v>
      </c>
      <c r="B115" s="146">
        <v>471</v>
      </c>
      <c r="C115" s="27" t="s">
        <v>210</v>
      </c>
      <c r="D115" s="38"/>
      <c r="E115" s="39"/>
      <c r="F115" s="325"/>
      <c r="G115" s="140"/>
      <c r="H115" s="52"/>
      <c r="I115" s="73"/>
      <c r="J115" s="30"/>
      <c r="K115" s="34"/>
      <c r="L115" s="449"/>
      <c r="M115" s="54">
        <v>0</v>
      </c>
    </row>
    <row r="116" spans="1:13" x14ac:dyDescent="0.25">
      <c r="A116" s="25">
        <v>59</v>
      </c>
      <c r="B116" s="146">
        <v>478</v>
      </c>
      <c r="C116" s="27" t="s">
        <v>212</v>
      </c>
      <c r="D116" s="38"/>
      <c r="E116" s="39"/>
      <c r="F116" s="325"/>
      <c r="G116" s="140"/>
      <c r="H116" s="52"/>
      <c r="I116" s="73"/>
      <c r="J116" s="30"/>
      <c r="K116" s="34" t="s">
        <v>18</v>
      </c>
      <c r="L116" s="449">
        <v>2000000</v>
      </c>
      <c r="M116" s="54">
        <v>3351038</v>
      </c>
    </row>
    <row r="117" spans="1:13" x14ac:dyDescent="0.25">
      <c r="A117" s="25"/>
      <c r="B117" s="146"/>
      <c r="C117" s="157" t="s">
        <v>539</v>
      </c>
      <c r="D117" s="38"/>
      <c r="E117" s="39"/>
      <c r="F117" s="325"/>
      <c r="G117" s="140"/>
      <c r="H117" s="52">
        <v>2000000</v>
      </c>
      <c r="I117" s="73"/>
      <c r="J117" s="30"/>
      <c r="K117" s="34"/>
      <c r="L117" s="187"/>
      <c r="M117" s="54"/>
    </row>
    <row r="118" spans="1:13" x14ac:dyDescent="0.25">
      <c r="A118" s="25">
        <v>60</v>
      </c>
      <c r="B118" s="146">
        <v>480</v>
      </c>
      <c r="C118" s="184" t="s">
        <v>214</v>
      </c>
      <c r="D118" s="75"/>
      <c r="E118" s="76"/>
      <c r="F118" s="325"/>
      <c r="G118" s="140"/>
      <c r="H118" s="52"/>
      <c r="I118" s="73"/>
      <c r="J118" s="30"/>
      <c r="K118" s="34"/>
      <c r="L118" s="420"/>
      <c r="M118" s="199">
        <v>0</v>
      </c>
    </row>
    <row r="119" spans="1:13" x14ac:dyDescent="0.25">
      <c r="A119" s="63">
        <v>61</v>
      </c>
      <c r="B119" s="146">
        <v>488</v>
      </c>
      <c r="C119" s="184" t="s">
        <v>229</v>
      </c>
      <c r="D119" s="75"/>
      <c r="E119" s="76"/>
      <c r="F119" s="325"/>
      <c r="G119" s="140"/>
      <c r="H119" s="52"/>
      <c r="I119" s="73"/>
      <c r="J119" s="30"/>
      <c r="K119" s="34"/>
      <c r="L119" s="198"/>
      <c r="M119" s="199">
        <v>632271</v>
      </c>
    </row>
    <row r="120" spans="1:13" x14ac:dyDescent="0.25">
      <c r="A120" s="25">
        <v>62</v>
      </c>
      <c r="B120" s="146">
        <v>511</v>
      </c>
      <c r="C120" s="220" t="s">
        <v>230</v>
      </c>
      <c r="D120" s="239"/>
      <c r="E120" s="76"/>
      <c r="F120" s="329"/>
      <c r="G120" s="230"/>
      <c r="H120" s="52"/>
      <c r="I120" s="73"/>
      <c r="J120" s="30"/>
      <c r="K120" s="34"/>
      <c r="L120" s="187"/>
      <c r="M120" s="54">
        <v>0</v>
      </c>
    </row>
    <row r="121" spans="1:13" x14ac:dyDescent="0.25">
      <c r="A121" s="25">
        <v>63</v>
      </c>
      <c r="B121" s="26">
        <v>513</v>
      </c>
      <c r="C121" s="27" t="s">
        <v>235</v>
      </c>
      <c r="D121" s="38"/>
      <c r="E121" s="39"/>
      <c r="F121" s="325"/>
      <c r="G121" s="140"/>
      <c r="H121" s="52"/>
      <c r="I121" s="73"/>
      <c r="J121" s="30"/>
      <c r="K121" s="34"/>
      <c r="L121" s="246"/>
      <c r="M121" s="247" t="s">
        <v>129</v>
      </c>
    </row>
    <row r="122" spans="1:13" x14ac:dyDescent="0.25">
      <c r="A122" s="25">
        <v>64</v>
      </c>
      <c r="B122" s="26">
        <v>521</v>
      </c>
      <c r="C122" s="27" t="s">
        <v>236</v>
      </c>
      <c r="D122" s="38"/>
      <c r="E122" s="39"/>
      <c r="F122" s="325"/>
      <c r="G122" s="140"/>
      <c r="H122" s="52"/>
      <c r="I122" s="73"/>
      <c r="J122" s="30"/>
      <c r="K122" s="34"/>
      <c r="L122" s="246"/>
      <c r="M122" s="247" t="s">
        <v>129</v>
      </c>
    </row>
    <row r="123" spans="1:13" x14ac:dyDescent="0.25">
      <c r="A123" s="25">
        <v>65</v>
      </c>
      <c r="B123" s="26">
        <v>524</v>
      </c>
      <c r="C123" s="27" t="s">
        <v>238</v>
      </c>
      <c r="D123" s="38"/>
      <c r="E123" s="39"/>
      <c r="F123" s="325"/>
      <c r="G123" s="140"/>
      <c r="H123" s="52"/>
      <c r="I123" s="73"/>
      <c r="J123" s="30"/>
      <c r="K123" s="34"/>
      <c r="L123" s="187"/>
      <c r="M123" s="54"/>
    </row>
    <row r="124" spans="1:13" x14ac:dyDescent="0.25">
      <c r="A124" s="25">
        <v>66</v>
      </c>
      <c r="B124" s="26">
        <v>526</v>
      </c>
      <c r="C124" s="27" t="s">
        <v>239</v>
      </c>
      <c r="D124" s="47"/>
      <c r="E124" s="39"/>
      <c r="F124" s="325"/>
      <c r="G124" s="140"/>
      <c r="H124" s="52"/>
      <c r="I124" s="73"/>
      <c r="J124" s="30"/>
      <c r="K124" s="34"/>
      <c r="L124" s="187"/>
      <c r="M124" s="54"/>
    </row>
    <row r="125" spans="1:13" x14ac:dyDescent="0.25">
      <c r="A125" s="25">
        <v>67</v>
      </c>
      <c r="B125" s="26">
        <v>530</v>
      </c>
      <c r="C125" s="27" t="s">
        <v>240</v>
      </c>
      <c r="D125" s="66"/>
      <c r="E125" s="39"/>
      <c r="F125" s="325"/>
      <c r="G125" s="140"/>
      <c r="H125" s="52"/>
      <c r="I125" s="73"/>
      <c r="J125" s="30"/>
      <c r="K125" s="30"/>
      <c r="L125" s="246"/>
      <c r="M125" s="247"/>
    </row>
    <row r="126" spans="1:13" x14ac:dyDescent="0.25">
      <c r="A126" s="25">
        <v>68</v>
      </c>
      <c r="B126" s="45">
        <v>545</v>
      </c>
      <c r="C126" s="250" t="s">
        <v>241</v>
      </c>
      <c r="D126" s="66"/>
      <c r="E126" s="39"/>
      <c r="F126" s="325"/>
      <c r="G126" s="140"/>
      <c r="H126" s="52"/>
      <c r="I126" s="73"/>
      <c r="J126" s="30"/>
      <c r="K126" s="30"/>
      <c r="L126" s="246"/>
      <c r="M126" s="247"/>
    </row>
    <row r="127" spans="1:13" x14ac:dyDescent="0.25">
      <c r="A127" s="25">
        <v>69</v>
      </c>
      <c r="B127" s="26">
        <v>546</v>
      </c>
      <c r="C127" s="27" t="s">
        <v>242</v>
      </c>
      <c r="D127" s="38"/>
      <c r="E127" s="39"/>
      <c r="F127" s="325"/>
      <c r="G127" s="140"/>
      <c r="H127" s="251"/>
      <c r="I127" s="73"/>
      <c r="J127" s="30"/>
      <c r="K127" s="34"/>
      <c r="L127" s="252"/>
      <c r="M127" s="247"/>
    </row>
    <row r="128" spans="1:13" x14ac:dyDescent="0.25">
      <c r="A128" s="25">
        <v>70</v>
      </c>
      <c r="B128" s="421">
        <v>547</v>
      </c>
      <c r="C128" s="253" t="s">
        <v>243</v>
      </c>
      <c r="D128" s="66"/>
      <c r="E128" s="39"/>
      <c r="F128" s="325"/>
      <c r="G128" s="140"/>
      <c r="H128" s="52"/>
      <c r="I128" s="73"/>
      <c r="J128" s="30"/>
      <c r="K128" s="34"/>
      <c r="L128" s="187"/>
      <c r="M128" s="54"/>
    </row>
    <row r="129" spans="1:13" x14ac:dyDescent="0.25">
      <c r="A129" s="25">
        <v>71</v>
      </c>
      <c r="B129" s="26">
        <v>548</v>
      </c>
      <c r="C129" s="184" t="s">
        <v>245</v>
      </c>
      <c r="D129" s="75"/>
      <c r="E129" s="76"/>
      <c r="F129" s="325"/>
      <c r="G129" s="78"/>
      <c r="H129" s="52"/>
      <c r="I129" s="73"/>
      <c r="J129" s="30"/>
      <c r="K129" s="34"/>
      <c r="L129" s="187"/>
      <c r="M129" s="54"/>
    </row>
    <row r="130" spans="1:13" x14ac:dyDescent="0.25">
      <c r="A130" s="25">
        <v>72</v>
      </c>
      <c r="B130" s="26">
        <v>549</v>
      </c>
      <c r="C130" s="184" t="s">
        <v>246</v>
      </c>
      <c r="D130" s="75"/>
      <c r="E130" s="76"/>
      <c r="F130" s="325"/>
      <c r="G130" s="78"/>
      <c r="H130" s="52"/>
      <c r="I130" s="73"/>
      <c r="J130" s="30"/>
      <c r="K130" s="34" t="s">
        <v>18</v>
      </c>
      <c r="L130" s="449">
        <v>7500000</v>
      </c>
      <c r="M130" s="54">
        <v>2212949</v>
      </c>
    </row>
    <row r="131" spans="1:13" x14ac:dyDescent="0.25">
      <c r="A131" s="100"/>
      <c r="B131" s="45">
        <v>550</v>
      </c>
      <c r="C131" s="220" t="s">
        <v>247</v>
      </c>
      <c r="D131" s="102"/>
      <c r="E131" s="103"/>
      <c r="F131" s="326"/>
      <c r="G131" s="78"/>
      <c r="H131" s="129"/>
      <c r="I131" s="73"/>
      <c r="J131" s="30"/>
      <c r="K131" s="50"/>
      <c r="L131" s="246"/>
      <c r="M131" s="247"/>
    </row>
    <row r="132" spans="1:13" x14ac:dyDescent="0.25">
      <c r="A132" s="100">
        <v>73</v>
      </c>
      <c r="B132" s="45">
        <v>599</v>
      </c>
      <c r="C132" s="254" t="s">
        <v>248</v>
      </c>
      <c r="D132" s="47"/>
      <c r="E132" s="229"/>
      <c r="F132" s="326"/>
      <c r="G132" s="255"/>
      <c r="H132" s="129"/>
      <c r="I132" s="73"/>
      <c r="J132" s="30"/>
      <c r="K132" s="62"/>
      <c r="L132" s="246"/>
      <c r="M132" s="247"/>
    </row>
    <row r="133" spans="1:13" x14ac:dyDescent="0.25">
      <c r="A133" s="25">
        <v>74</v>
      </c>
      <c r="B133" s="26">
        <v>651</v>
      </c>
      <c r="C133" s="27" t="s">
        <v>249</v>
      </c>
      <c r="D133" s="38"/>
      <c r="E133" s="39"/>
      <c r="F133" s="325"/>
      <c r="G133" s="140"/>
      <c r="H133" s="52"/>
      <c r="I133" s="73"/>
      <c r="J133" s="30"/>
      <c r="K133" s="34"/>
      <c r="L133" s="187"/>
      <c r="M133" s="247"/>
    </row>
    <row r="134" spans="1:13" x14ac:dyDescent="0.25">
      <c r="A134" s="25">
        <v>75</v>
      </c>
      <c r="B134" s="26">
        <v>652</v>
      </c>
      <c r="C134" s="27" t="s">
        <v>250</v>
      </c>
      <c r="D134" s="38"/>
      <c r="E134" s="39"/>
      <c r="F134" s="325"/>
      <c r="G134" s="140"/>
      <c r="H134" s="52"/>
      <c r="I134" s="73"/>
      <c r="J134" s="30"/>
      <c r="K134" s="56"/>
      <c r="L134" s="256"/>
      <c r="M134" s="257"/>
    </row>
    <row r="135" spans="1:13" x14ac:dyDescent="0.25">
      <c r="A135" s="25">
        <v>76</v>
      </c>
      <c r="B135" s="26">
        <v>599</v>
      </c>
      <c r="C135" s="27" t="s">
        <v>251</v>
      </c>
      <c r="D135" s="38"/>
      <c r="E135" s="39"/>
      <c r="F135" s="325"/>
      <c r="G135" s="140"/>
      <c r="H135" s="52"/>
      <c r="I135" s="73"/>
      <c r="J135" s="30"/>
      <c r="K135" s="34"/>
      <c r="L135" s="187"/>
      <c r="M135" s="54"/>
    </row>
    <row r="136" spans="1:13" x14ac:dyDescent="0.25">
      <c r="A136" s="25">
        <v>77</v>
      </c>
      <c r="B136" s="26">
        <v>799</v>
      </c>
      <c r="C136" s="27" t="s">
        <v>254</v>
      </c>
      <c r="D136" s="66"/>
      <c r="E136" s="67"/>
      <c r="F136" s="325"/>
      <c r="G136" s="78"/>
      <c r="H136" s="52"/>
      <c r="I136" s="73"/>
      <c r="J136" s="30"/>
      <c r="K136" s="34"/>
      <c r="L136" s="258"/>
      <c r="M136" s="54"/>
    </row>
    <row r="137" spans="1:13" x14ac:dyDescent="0.25">
      <c r="A137" s="63"/>
      <c r="B137" s="259"/>
      <c r="C137" s="422" t="s">
        <v>199</v>
      </c>
      <c r="D137" s="38"/>
      <c r="E137" s="39"/>
      <c r="F137" s="325"/>
      <c r="G137" s="78"/>
      <c r="H137" s="52"/>
      <c r="I137" s="73"/>
      <c r="J137" s="34" t="s">
        <v>518</v>
      </c>
      <c r="K137" s="34" t="s">
        <v>18</v>
      </c>
      <c r="L137" s="260">
        <f>SUM(L111:L136)</f>
        <v>11000000</v>
      </c>
      <c r="M137" s="98">
        <f>SUM(M111:M136)</f>
        <v>6322712</v>
      </c>
    </row>
    <row r="138" spans="1:13" x14ac:dyDescent="0.25">
      <c r="A138" s="63"/>
      <c r="B138" s="259"/>
      <c r="C138" s="162"/>
      <c r="D138" s="38"/>
      <c r="E138" s="39"/>
      <c r="F138" s="325"/>
      <c r="G138" s="78"/>
      <c r="H138" s="52"/>
      <c r="I138" s="73"/>
      <c r="J138" s="30"/>
      <c r="K138" s="213"/>
      <c r="L138" s="260"/>
    </row>
    <row r="139" spans="1:13" x14ac:dyDescent="0.25">
      <c r="A139" s="63"/>
      <c r="B139" s="259"/>
      <c r="C139" s="453" t="s">
        <v>55</v>
      </c>
      <c r="D139" s="454"/>
      <c r="E139" s="454"/>
      <c r="F139" s="454"/>
      <c r="G139" s="454"/>
      <c r="H139" s="454"/>
      <c r="I139" s="454"/>
      <c r="J139" s="455"/>
      <c r="K139" s="34" t="s">
        <v>18</v>
      </c>
      <c r="L139" s="261">
        <f>L30</f>
        <v>0</v>
      </c>
      <c r="M139" s="448">
        <f>M30</f>
        <v>1284000000</v>
      </c>
    </row>
    <row r="140" spans="1:13" x14ac:dyDescent="0.25">
      <c r="A140" s="63"/>
      <c r="B140" s="259"/>
      <c r="C140" s="453" t="s">
        <v>257</v>
      </c>
      <c r="D140" s="454"/>
      <c r="E140" s="454"/>
      <c r="F140" s="454"/>
      <c r="G140" s="454"/>
      <c r="H140" s="454"/>
      <c r="I140" s="454"/>
      <c r="J140" s="455"/>
      <c r="K140" s="34" t="s">
        <v>18</v>
      </c>
      <c r="L140" s="261">
        <f>L53+L83+L105+L137</f>
        <v>75600000</v>
      </c>
      <c r="M140" s="448">
        <f>M53+M83+M105+M137</f>
        <v>355069000</v>
      </c>
    </row>
    <row r="141" spans="1:13" x14ac:dyDescent="0.25">
      <c r="A141" s="63"/>
      <c r="B141" s="259"/>
      <c r="C141" s="453" t="s">
        <v>258</v>
      </c>
      <c r="D141" s="454"/>
      <c r="E141" s="454"/>
      <c r="F141" s="454"/>
      <c r="G141" s="454"/>
      <c r="H141" s="454"/>
      <c r="I141" s="454"/>
      <c r="J141" s="455"/>
      <c r="K141" s="34" t="s">
        <v>18</v>
      </c>
      <c r="L141" s="261">
        <f>L139-L140</f>
        <v>-75600000</v>
      </c>
      <c r="M141" s="448">
        <f>M139-M140</f>
        <v>928931000</v>
      </c>
    </row>
    <row r="142" spans="1:13" x14ac:dyDescent="0.25">
      <c r="A142" s="87"/>
      <c r="B142" s="262"/>
      <c r="C142" s="162"/>
      <c r="D142" s="38"/>
      <c r="E142" s="39"/>
      <c r="F142" s="325"/>
      <c r="G142" s="78"/>
      <c r="H142" s="52"/>
      <c r="I142" s="73"/>
      <c r="J142" s="30"/>
      <c r="K142" s="213"/>
      <c r="L142" s="187"/>
    </row>
    <row r="143" spans="1:13" ht="18" x14ac:dyDescent="0.25">
      <c r="A143" s="263"/>
      <c r="B143" s="263"/>
      <c r="C143" s="264" t="s">
        <v>259</v>
      </c>
      <c r="D143" s="25"/>
      <c r="E143" s="77"/>
      <c r="F143" s="325"/>
      <c r="G143" s="140"/>
      <c r="H143" s="52"/>
      <c r="I143" s="73"/>
      <c r="J143" s="265" t="s">
        <v>259</v>
      </c>
      <c r="K143" s="34" t="s">
        <v>18</v>
      </c>
      <c r="L143" s="261">
        <v>17100000</v>
      </c>
    </row>
  </sheetData>
  <mergeCells count="9">
    <mergeCell ref="C139:J139"/>
    <mergeCell ref="C140:J140"/>
    <mergeCell ref="C141:J141"/>
    <mergeCell ref="A1:L1"/>
    <mergeCell ref="A2:L2"/>
    <mergeCell ref="A4:A5"/>
    <mergeCell ref="B4:B5"/>
    <mergeCell ref="C4:C5"/>
    <mergeCell ref="C53:K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Kedokteran</vt:lpstr>
      <vt:lpstr>Keperawatan</vt:lpstr>
      <vt:lpstr>Optometri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UKRIDA</cp:lastModifiedBy>
  <dcterms:created xsi:type="dcterms:W3CDTF">2020-08-26T06:36:33Z</dcterms:created>
  <dcterms:modified xsi:type="dcterms:W3CDTF">2023-05-10T04:55:09Z</dcterms:modified>
</cp:coreProperties>
</file>